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655" tabRatio="599" activeTab="0"/>
  </bookViews>
  <sheets>
    <sheet name="2017-2018" sheetId="1" r:id="rId1"/>
    <sheet name="Annex1.full time teching staff" sheetId="2" r:id="rId2"/>
    <sheet name="Annex2.part time teching" sheetId="3" r:id="rId3"/>
  </sheets>
  <definedNames>
    <definedName name="_xlnm.Print_Area" localSheetId="0">'2017-2018'!$A$1:$EW$886</definedName>
  </definedNames>
  <calcPr fullCalcOnLoad="1"/>
</workbook>
</file>

<file path=xl/comments1.xml><?xml version="1.0" encoding="utf-8"?>
<comments xmlns="http://schemas.openxmlformats.org/spreadsheetml/2006/main">
  <authors>
    <author>Benita NYAMPUNDU</author>
  </authors>
  <commentList>
    <comment ref="C69" authorId="0">
      <text>
        <r>
          <rPr>
            <b/>
            <sz val="9"/>
            <rFont val="Tahoma"/>
            <family val="2"/>
          </rPr>
          <t>Benita NYAMPUNDU:</t>
        </r>
        <r>
          <rPr>
            <sz val="9"/>
            <rFont val="Tahoma"/>
            <family val="2"/>
          </rPr>
          <t xml:space="preserve">
Give the number of companies</t>
        </r>
      </text>
    </comment>
  </commentList>
</comments>
</file>

<file path=xl/sharedStrings.xml><?xml version="1.0" encoding="utf-8"?>
<sst xmlns="http://schemas.openxmlformats.org/spreadsheetml/2006/main" count="1177" uniqueCount="458">
  <si>
    <t>Public</t>
  </si>
  <si>
    <t>Private</t>
  </si>
  <si>
    <t xml:space="preserve">Date of establishment </t>
  </si>
  <si>
    <t>Day</t>
  </si>
  <si>
    <t>Month</t>
  </si>
  <si>
    <t>Year</t>
  </si>
  <si>
    <t>Name &amp; First Name:</t>
  </si>
  <si>
    <t>Position:</t>
  </si>
  <si>
    <t xml:space="preserve">Address: </t>
  </si>
  <si>
    <t xml:space="preserve">Telephone: </t>
  </si>
  <si>
    <t>E-Mail:</t>
  </si>
  <si>
    <t>Academic year:</t>
  </si>
  <si>
    <t>BUILDINGS</t>
  </si>
  <si>
    <t>Comments</t>
  </si>
  <si>
    <t>Number</t>
  </si>
  <si>
    <t>Administration</t>
  </si>
  <si>
    <t>Lecture room</t>
  </si>
  <si>
    <t>Lecture offices</t>
  </si>
  <si>
    <t>Library</t>
  </si>
  <si>
    <t>Conference Hall</t>
  </si>
  <si>
    <t>Computer Rooms</t>
  </si>
  <si>
    <r>
      <t xml:space="preserve">Others </t>
    </r>
    <r>
      <rPr>
        <sz val="12"/>
        <color indexed="10"/>
        <rFont val="Calisto MT"/>
        <family val="1"/>
      </rPr>
      <t>(please specify)</t>
    </r>
  </si>
  <si>
    <t>Total</t>
  </si>
  <si>
    <t>Buildings</t>
  </si>
  <si>
    <t>Description</t>
  </si>
  <si>
    <t xml:space="preserve"> Number of computers</t>
  </si>
  <si>
    <t>Desktops</t>
  </si>
  <si>
    <t xml:space="preserve"> Laptops </t>
  </si>
  <si>
    <t>Cost  per month and per student</t>
  </si>
  <si>
    <t>Total cost per year</t>
  </si>
  <si>
    <t>Male</t>
  </si>
  <si>
    <t xml:space="preserve">Female </t>
  </si>
  <si>
    <t>Department</t>
  </si>
  <si>
    <r>
      <t>1</t>
    </r>
    <r>
      <rPr>
        <b/>
        <vertAlign val="superscript"/>
        <sz val="12"/>
        <color indexed="8"/>
        <rFont val="Calisto MT"/>
        <family val="1"/>
      </rPr>
      <t>st</t>
    </r>
  </si>
  <si>
    <r>
      <t>2</t>
    </r>
    <r>
      <rPr>
        <b/>
        <vertAlign val="superscript"/>
        <sz val="12"/>
        <color indexed="8"/>
        <rFont val="Calisto MT"/>
        <family val="1"/>
      </rPr>
      <t>nd</t>
    </r>
  </si>
  <si>
    <t>M</t>
  </si>
  <si>
    <t>F</t>
  </si>
  <si>
    <t>M+F</t>
  </si>
  <si>
    <t>TOTAL</t>
  </si>
  <si>
    <t>Level</t>
  </si>
  <si>
    <t>Full time</t>
  </si>
  <si>
    <t>Part time</t>
  </si>
  <si>
    <t>Age</t>
  </si>
  <si>
    <t>35-39</t>
  </si>
  <si>
    <t>Rwandan</t>
  </si>
  <si>
    <t>Foreign</t>
  </si>
  <si>
    <t>Foreigner</t>
  </si>
  <si>
    <t>Professor</t>
  </si>
  <si>
    <t>Associate professor</t>
  </si>
  <si>
    <t>Senior Lecturer</t>
  </si>
  <si>
    <t>Lecturer</t>
  </si>
  <si>
    <t>Assistant Lecturer</t>
  </si>
  <si>
    <t>Tutorial assistant</t>
  </si>
  <si>
    <t>Others</t>
  </si>
  <si>
    <t>Doctorate/PhD</t>
  </si>
  <si>
    <t>Masters</t>
  </si>
  <si>
    <t>Bachelors</t>
  </si>
  <si>
    <t>Qualification</t>
  </si>
  <si>
    <t>Gender</t>
  </si>
  <si>
    <t>Doctorate</t>
  </si>
  <si>
    <t>Post</t>
  </si>
  <si>
    <t>Female</t>
  </si>
  <si>
    <t>Dean of Faculties</t>
  </si>
  <si>
    <t>I.IDENTIFICATION OF THE INSTITUTION</t>
  </si>
  <si>
    <t>Name of the institution:</t>
  </si>
  <si>
    <t>Province:</t>
  </si>
  <si>
    <t>District:</t>
  </si>
  <si>
    <t>Sector:</t>
  </si>
  <si>
    <t>Cell:</t>
  </si>
  <si>
    <t>P.O.Box:</t>
  </si>
  <si>
    <t>E-mail:</t>
  </si>
  <si>
    <t>Telephone:</t>
  </si>
  <si>
    <t>Status of the  institution ?</t>
  </si>
  <si>
    <t>Government aided</t>
  </si>
  <si>
    <t xml:space="preserve"> Institution location </t>
  </si>
  <si>
    <t xml:space="preserve"> Urban </t>
  </si>
  <si>
    <t xml:space="preserve"> Rural</t>
  </si>
  <si>
    <t xml:space="preserve"> </t>
  </si>
  <si>
    <t>What is the type of ownership?</t>
  </si>
  <si>
    <t>Catholic</t>
  </si>
  <si>
    <t>Protestant</t>
  </si>
  <si>
    <t>Adventist</t>
  </si>
  <si>
    <t>Islamic</t>
  </si>
  <si>
    <t>Parents associations</t>
  </si>
  <si>
    <t xml:space="preserve">Boarding/ accomodation status: </t>
  </si>
  <si>
    <t xml:space="preserve">1. Boarding  Institution </t>
  </si>
  <si>
    <t>Males</t>
  </si>
  <si>
    <t>Females</t>
  </si>
  <si>
    <t>II. INFRASTRUCTURE</t>
  </si>
  <si>
    <r>
      <t>Areas in m</t>
    </r>
    <r>
      <rPr>
        <b/>
        <vertAlign val="superscript"/>
        <sz val="12"/>
        <color indexed="8"/>
        <rFont val="Calisto MT"/>
        <family val="1"/>
      </rPr>
      <t>2</t>
    </r>
  </si>
  <si>
    <t xml:space="preserve">Total </t>
  </si>
  <si>
    <t>Certificate</t>
  </si>
  <si>
    <t xml:space="preserve">Certificate </t>
  </si>
  <si>
    <t>Diploma</t>
  </si>
  <si>
    <t>All student in the institution</t>
  </si>
  <si>
    <t xml:space="preserve">Diploma </t>
  </si>
  <si>
    <t>Education</t>
  </si>
  <si>
    <t>Services</t>
  </si>
  <si>
    <t>Source of sponsorship</t>
  </si>
  <si>
    <t xml:space="preserve">Government sponsored </t>
  </si>
  <si>
    <t xml:space="preserve">Self sponsored </t>
  </si>
  <si>
    <t>Others (Specify)</t>
  </si>
  <si>
    <t xml:space="preserve">Level </t>
  </si>
  <si>
    <t xml:space="preserve">Hearing </t>
  </si>
  <si>
    <t xml:space="preserve">Visual </t>
  </si>
  <si>
    <t xml:space="preserve">Bachelors </t>
  </si>
  <si>
    <t xml:space="preserve">Sex </t>
  </si>
  <si>
    <t>Number of academic staff</t>
  </si>
  <si>
    <t>Number of administrative &amp; support staff</t>
  </si>
  <si>
    <t xml:space="preserve">Foreigners </t>
  </si>
  <si>
    <t xml:space="preserve">Males </t>
  </si>
  <si>
    <t xml:space="preserve">Females </t>
  </si>
  <si>
    <t>Rwandans</t>
  </si>
  <si>
    <t>Foreigners</t>
  </si>
  <si>
    <t>PhDs</t>
  </si>
  <si>
    <t>Names</t>
  </si>
  <si>
    <t xml:space="preserve">Nationality </t>
  </si>
  <si>
    <t xml:space="preserve">Qualification </t>
  </si>
  <si>
    <t xml:space="preserve">Rank </t>
  </si>
  <si>
    <t>Area of specialization</t>
  </si>
  <si>
    <t>Vice Deans</t>
  </si>
  <si>
    <t>Heads of Department/ Conveners</t>
  </si>
  <si>
    <t>Area of training</t>
  </si>
  <si>
    <t xml:space="preserve">                               Degree</t>
  </si>
  <si>
    <t>Mode of training</t>
  </si>
  <si>
    <t>Location</t>
  </si>
  <si>
    <t>Bachelor</t>
  </si>
  <si>
    <t>PhD</t>
  </si>
  <si>
    <t>Rwanda</t>
  </si>
  <si>
    <t>Abroad</t>
  </si>
  <si>
    <t>Please provide any additional comments:</t>
  </si>
  <si>
    <t xml:space="preserve">Mobile phone: </t>
  </si>
  <si>
    <t>Date of Approval</t>
  </si>
  <si>
    <t>All staff</t>
  </si>
  <si>
    <r>
      <t xml:space="preserve">Others </t>
    </r>
    <r>
      <rPr>
        <sz val="12"/>
        <color indexed="10"/>
        <rFont val="Calisto MT"/>
        <family val="1"/>
      </rPr>
      <t>(specify)</t>
    </r>
  </si>
  <si>
    <t>Rank</t>
  </si>
  <si>
    <t>Incubation centers</t>
  </si>
  <si>
    <t>Toilets</t>
  </si>
  <si>
    <t>Bathrooms</t>
  </si>
  <si>
    <r>
      <t>Area in m</t>
    </r>
    <r>
      <rPr>
        <b/>
        <vertAlign val="superscript"/>
        <sz val="12"/>
        <color indexed="8"/>
        <rFont val="Calisto MT"/>
        <family val="1"/>
      </rPr>
      <t>2</t>
    </r>
  </si>
  <si>
    <t>Responsible responded</t>
  </si>
  <si>
    <t>Village:</t>
  </si>
  <si>
    <t>Website:</t>
  </si>
  <si>
    <t>2nd</t>
  </si>
  <si>
    <r>
      <t>1</t>
    </r>
    <r>
      <rPr>
        <b/>
        <vertAlign val="superscript"/>
        <sz val="11"/>
        <color indexed="8"/>
        <rFont val="Calibri"/>
        <family val="2"/>
      </rPr>
      <t>st</t>
    </r>
  </si>
  <si>
    <r>
      <t>2</t>
    </r>
    <r>
      <rPr>
        <b/>
        <vertAlign val="superscript"/>
        <sz val="11"/>
        <color indexed="8"/>
        <rFont val="Calibri"/>
        <family val="2"/>
      </rPr>
      <t>nd</t>
    </r>
  </si>
  <si>
    <r>
      <t>3</t>
    </r>
    <r>
      <rPr>
        <b/>
        <vertAlign val="superscript"/>
        <sz val="11"/>
        <color indexed="8"/>
        <rFont val="Calibri"/>
        <family val="2"/>
      </rPr>
      <t>rd</t>
    </r>
  </si>
  <si>
    <r>
      <t>4</t>
    </r>
    <r>
      <rPr>
        <b/>
        <vertAlign val="superscript"/>
        <sz val="11"/>
        <color indexed="8"/>
        <rFont val="Calibri"/>
        <family val="2"/>
      </rPr>
      <t>th</t>
    </r>
  </si>
  <si>
    <r>
      <t>5</t>
    </r>
    <r>
      <rPr>
        <b/>
        <vertAlign val="superscript"/>
        <sz val="11"/>
        <color indexed="8"/>
        <rFont val="Calibri"/>
        <family val="2"/>
      </rPr>
      <t>th</t>
    </r>
  </si>
  <si>
    <r>
      <t>6</t>
    </r>
    <r>
      <rPr>
        <b/>
        <vertAlign val="superscript"/>
        <sz val="11"/>
        <color indexed="8"/>
        <rFont val="Calibri"/>
        <family val="2"/>
      </rPr>
      <t>th</t>
    </r>
  </si>
  <si>
    <t>Postgraduate Certificate</t>
  </si>
  <si>
    <t>Postgraduate Diploma</t>
  </si>
  <si>
    <t>Masters Degree</t>
  </si>
  <si>
    <t>Master's</t>
  </si>
  <si>
    <t xml:space="preserve">Advanced Diploma </t>
  </si>
  <si>
    <t>Faculty/School of………………..</t>
  </si>
  <si>
    <t>Advanced Diploma</t>
  </si>
  <si>
    <t>Public-Private Partnership</t>
  </si>
  <si>
    <t>Post-graduate Certificate</t>
  </si>
  <si>
    <t>Post-graduate Diploma</t>
  </si>
  <si>
    <t>Postgraduate Dilpoma</t>
  </si>
  <si>
    <t>Faculty/School of……</t>
  </si>
  <si>
    <t xml:space="preserve"> With Internet Connection</t>
  </si>
  <si>
    <t>Without Internet Connection</t>
  </si>
  <si>
    <t>Face to Face</t>
  </si>
  <si>
    <t>Online</t>
  </si>
  <si>
    <t>Blended</t>
  </si>
  <si>
    <t>Bachelor's</t>
  </si>
  <si>
    <t>Detailed field</t>
  </si>
  <si>
    <t>Education science</t>
  </si>
  <si>
    <t>Training for pre-school teachers</t>
  </si>
  <si>
    <t>Teacher training without subject specialization</t>
  </si>
  <si>
    <t>Teacher training with subject specialization</t>
  </si>
  <si>
    <t>Audio-visual techniques and media production</t>
  </si>
  <si>
    <t>Fashion, interior and individual design</t>
  </si>
  <si>
    <t>Fine arts</t>
  </si>
  <si>
    <t>Handicrafts</t>
  </si>
  <si>
    <t>Music and performing arts</t>
  </si>
  <si>
    <t>Religion and theology</t>
  </si>
  <si>
    <t>History and archaeology</t>
  </si>
  <si>
    <t>Philosophy and ethics</t>
  </si>
  <si>
    <t>Language acquisition</t>
  </si>
  <si>
    <t>Literature and linguistics</t>
  </si>
  <si>
    <t>Economics</t>
  </si>
  <si>
    <t>Political Sciences and civics</t>
  </si>
  <si>
    <t>Psychology</t>
  </si>
  <si>
    <t>Sociology and cultural studies</t>
  </si>
  <si>
    <t>Journalism and reporting</t>
  </si>
  <si>
    <t>Library,information and archival studies</t>
  </si>
  <si>
    <t>Accounting and taxation</t>
  </si>
  <si>
    <t>Finance, Banking and Insurance</t>
  </si>
  <si>
    <t>Management and administration</t>
  </si>
  <si>
    <t>Marketing and advertizing</t>
  </si>
  <si>
    <t>Secretarial and office work</t>
  </si>
  <si>
    <t>Wholesale and retail sales</t>
  </si>
  <si>
    <t>Work skills</t>
  </si>
  <si>
    <t>Law</t>
  </si>
  <si>
    <t>Biology</t>
  </si>
  <si>
    <t>Biochemistry</t>
  </si>
  <si>
    <t>Environmental sciences</t>
  </si>
  <si>
    <t>Natural environment and wildlife</t>
  </si>
  <si>
    <t>Chemistry</t>
  </si>
  <si>
    <t>Earth sciences</t>
  </si>
  <si>
    <t>Physics</t>
  </si>
  <si>
    <t>Mathematics</t>
  </si>
  <si>
    <t>Statistics</t>
  </si>
  <si>
    <t>Computer sciences</t>
  </si>
  <si>
    <t>Database and network design and administration</t>
  </si>
  <si>
    <t>Software and applications development and analysis</t>
  </si>
  <si>
    <t>Chemical engineering and processes</t>
  </si>
  <si>
    <t>Environmental protection technology</t>
  </si>
  <si>
    <t>Electricity and energy</t>
  </si>
  <si>
    <t xml:space="preserve">Electronocs and automation </t>
  </si>
  <si>
    <t>Mechanics and metal trades</t>
  </si>
  <si>
    <t>Motor vehicles, ships and aircraft</t>
  </si>
  <si>
    <t>Materials(glass, paper,plastic and wood)</t>
  </si>
  <si>
    <t>Textiles(clothes,footwear and leather)</t>
  </si>
  <si>
    <t>Mining and extraction</t>
  </si>
  <si>
    <t>Architecture and town planning</t>
  </si>
  <si>
    <t>Building and civil engineering</t>
  </si>
  <si>
    <t>Crop and livestock production</t>
  </si>
  <si>
    <t>Horticulture</t>
  </si>
  <si>
    <t>Forestry</t>
  </si>
  <si>
    <t>Fisheries</t>
  </si>
  <si>
    <t>Veterinary</t>
  </si>
  <si>
    <t>Dental studies</t>
  </si>
  <si>
    <t>Medicine</t>
  </si>
  <si>
    <t>Nursing and midwifery</t>
  </si>
  <si>
    <t>Medical diagnostic and treatment technology</t>
  </si>
  <si>
    <t>Therapy and rehabilitation</t>
  </si>
  <si>
    <t>Pharmacy</t>
  </si>
  <si>
    <t>Traditional and complementary medicine and therapy</t>
  </si>
  <si>
    <t>Care of the elderly and disabled adults</t>
  </si>
  <si>
    <t>Child care and youth services</t>
  </si>
  <si>
    <t>Social work and counselling</t>
  </si>
  <si>
    <t>Domestic services</t>
  </si>
  <si>
    <t>Hair and beauty services</t>
  </si>
  <si>
    <t>Hotel,reastaurants and catering</t>
  </si>
  <si>
    <t>Sports</t>
  </si>
  <si>
    <t>Travel, tourism and leisure</t>
  </si>
  <si>
    <t>Community sanitation</t>
  </si>
  <si>
    <t>Occupational health and safety</t>
  </si>
  <si>
    <t>Miltary and defense</t>
  </si>
  <si>
    <t>Protection of persons and property</t>
  </si>
  <si>
    <t>Transport sevices</t>
  </si>
  <si>
    <t>Arts</t>
  </si>
  <si>
    <t>Arts and humanities</t>
  </si>
  <si>
    <t>Humanities (except languages)</t>
  </si>
  <si>
    <t>Languages</t>
  </si>
  <si>
    <t>Social and behavioural sciences</t>
  </si>
  <si>
    <t>Social Sciences, journalism and information</t>
  </si>
  <si>
    <t>Journalism and information</t>
  </si>
  <si>
    <t>Business and Administration</t>
  </si>
  <si>
    <t>Business, Administration and Law</t>
  </si>
  <si>
    <t>Biological and related sciences</t>
  </si>
  <si>
    <t>Natural Sciences, Mathematics and Statistics</t>
  </si>
  <si>
    <t>Environment</t>
  </si>
  <si>
    <t>Physical sciences</t>
  </si>
  <si>
    <t>Mathematics and Statistics</t>
  </si>
  <si>
    <t>Information and Communication Technologies (ICTs)</t>
  </si>
  <si>
    <t>Engineering and engineering trades</t>
  </si>
  <si>
    <t>Engineering, Manufacturing and construction</t>
  </si>
  <si>
    <t>Manufacturing and processing</t>
  </si>
  <si>
    <t>Architecture and construction</t>
  </si>
  <si>
    <t>Agriculture</t>
  </si>
  <si>
    <t>Agriculture, Forestry, fisheries and veterinary</t>
  </si>
  <si>
    <t>Health</t>
  </si>
  <si>
    <t>Health and Welfare</t>
  </si>
  <si>
    <t>Welfare</t>
  </si>
  <si>
    <t>Personal Services</t>
  </si>
  <si>
    <t>Hygiene and occupational health services</t>
  </si>
  <si>
    <t>Security services</t>
  </si>
  <si>
    <t>Transport services</t>
  </si>
  <si>
    <t>Narrow Field</t>
  </si>
  <si>
    <t>Broad Field</t>
  </si>
  <si>
    <t>Arts and Humanities</t>
  </si>
  <si>
    <t>Social Sciences, Journalism and Information</t>
  </si>
  <si>
    <t>Information and Communication Technologies</t>
  </si>
  <si>
    <t>Engineering, Manufacturing and Construction</t>
  </si>
  <si>
    <t>Undergraduate</t>
  </si>
  <si>
    <t>Postgraduate</t>
  </si>
  <si>
    <t>Associate Professor</t>
  </si>
  <si>
    <t>Tutorial Assistant</t>
  </si>
  <si>
    <t>Country</t>
  </si>
  <si>
    <t>Burundi</t>
  </si>
  <si>
    <t>Democratic Republic of the Congo</t>
  </si>
  <si>
    <t>Uganda</t>
  </si>
  <si>
    <t>United Republic of Tanzania</t>
  </si>
  <si>
    <t>40-44</t>
  </si>
  <si>
    <t>45-49</t>
  </si>
  <si>
    <t>50-54</t>
  </si>
  <si>
    <t>55-59</t>
  </si>
  <si>
    <t>&gt;59</t>
  </si>
  <si>
    <t>Total Narrow field</t>
  </si>
  <si>
    <t>Total Broad Field</t>
  </si>
  <si>
    <t>Agriculture, Forestry, Fisheries and Veterinary</t>
  </si>
  <si>
    <t>Field of Educations</t>
  </si>
  <si>
    <t xml:space="preserve">2. Non-Boarding  Institution   </t>
  </si>
  <si>
    <t>District</t>
  </si>
  <si>
    <t>Name of the campus</t>
  </si>
  <si>
    <t>Speaking</t>
  </si>
  <si>
    <t>Learning</t>
  </si>
  <si>
    <t>Multiple disabilities</t>
  </si>
  <si>
    <t>Date questionnaire is filled</t>
  </si>
  <si>
    <t>Grade</t>
  </si>
  <si>
    <t>Others (specify)</t>
  </si>
  <si>
    <t xml:space="preserve">Government </t>
  </si>
  <si>
    <t xml:space="preserve"> Degree awarding Institution</t>
  </si>
  <si>
    <t>Registration status</t>
  </si>
  <si>
    <t>For profit</t>
  </si>
  <si>
    <t>2.2.Laboratories (if applicable)</t>
  </si>
  <si>
    <t>Number of  rooms</t>
  </si>
  <si>
    <t>Capacity per room</t>
  </si>
  <si>
    <t>For Non profit</t>
  </si>
  <si>
    <t>IV . STAFF INFORMATION</t>
  </si>
  <si>
    <r>
      <t>4.2 Academic staff by Nationality and Department (</t>
    </r>
    <r>
      <rPr>
        <b/>
        <sz val="12"/>
        <color indexed="10"/>
        <rFont val="Calisto MT"/>
        <family val="1"/>
      </rPr>
      <t xml:space="preserve"> Please provide the list of all staff in annex1 and annex2</t>
    </r>
    <r>
      <rPr>
        <b/>
        <sz val="12"/>
        <color indexed="8"/>
        <rFont val="Calisto MT"/>
        <family val="1"/>
      </rPr>
      <t>)</t>
    </r>
  </si>
  <si>
    <t>4.4 Number of academic staff by rank and Nationality</t>
  </si>
  <si>
    <t>4.5 Number of academic staff by Qualification and Nationality</t>
  </si>
  <si>
    <t xml:space="preserve"> 4.8 Administrative staff and support staff by qualification and Gender</t>
  </si>
  <si>
    <r>
      <t>V.</t>
    </r>
    <r>
      <rPr>
        <b/>
        <sz val="18"/>
        <color indexed="8"/>
        <rFont val="Calisto MT"/>
        <family val="1"/>
      </rPr>
      <t> CAPACITY BUILDING INFORMATION</t>
    </r>
  </si>
  <si>
    <t>Degree to be obtained</t>
  </si>
  <si>
    <t>Country of training</t>
  </si>
  <si>
    <t>Only for those studying</t>
  </si>
  <si>
    <r>
      <t xml:space="preserve">Status: </t>
    </r>
    <r>
      <rPr>
        <b/>
        <sz val="12"/>
        <color indexed="10"/>
        <rFont val="Calisto MT"/>
        <family val="1"/>
      </rPr>
      <t>in service/on study leave</t>
    </r>
  </si>
  <si>
    <r>
      <t xml:space="preserve"> Mode of training :</t>
    </r>
    <r>
      <rPr>
        <b/>
        <sz val="12"/>
        <color indexed="10"/>
        <rFont val="Calisto MT"/>
        <family val="1"/>
      </rPr>
      <t xml:space="preserve">face to face, Online, blended </t>
    </r>
  </si>
  <si>
    <t>Full time teaching staff by qualification, rank &amp; area of specialization</t>
  </si>
  <si>
    <t>Part time teaching staff by qualification, rank &amp; area of specialization</t>
  </si>
  <si>
    <t>Program</t>
  </si>
  <si>
    <r>
      <t>Deadline: To be returned not later than 15</t>
    </r>
    <r>
      <rPr>
        <b/>
        <vertAlign val="superscript"/>
        <sz val="18"/>
        <color indexed="10"/>
        <rFont val="Calisto MT"/>
        <family val="1"/>
      </rPr>
      <t xml:space="preserve">th </t>
    </r>
    <r>
      <rPr>
        <b/>
        <sz val="18"/>
        <color indexed="10"/>
        <rFont val="Calisto MT"/>
        <family val="1"/>
      </rPr>
      <t>July 2018</t>
    </r>
  </si>
  <si>
    <t>Program/Trade</t>
  </si>
  <si>
    <t>Program/trade</t>
  </si>
  <si>
    <t>3.11: Graduates  by ISCED Classification and exit award in previous year (2016-2017)</t>
  </si>
  <si>
    <t>Yes=1, No=0</t>
  </si>
  <si>
    <r>
      <t xml:space="preserve">Other ( </t>
    </r>
    <r>
      <rPr>
        <sz val="12"/>
        <color indexed="10"/>
        <rFont val="Calisto MT"/>
        <family val="1"/>
      </rPr>
      <t xml:space="preserve">Please specify </t>
    </r>
    <r>
      <rPr>
        <sz val="12"/>
        <color indexed="8"/>
        <rFont val="Calisto MT"/>
        <family val="1"/>
      </rPr>
      <t>)</t>
    </r>
  </si>
  <si>
    <t>Sick bay</t>
  </si>
  <si>
    <r>
      <t xml:space="preserve">Type of laboratory </t>
    </r>
    <r>
      <rPr>
        <b/>
        <sz val="12"/>
        <color indexed="8"/>
        <rFont val="Calisto MT"/>
        <family val="1"/>
      </rPr>
      <t>(eg: Physics, electronics, biology &amp; microbiology)</t>
    </r>
  </si>
  <si>
    <t xml:space="preserve">Food processing </t>
  </si>
  <si>
    <t>Food processing</t>
  </si>
  <si>
    <t>Hearing and speaking</t>
  </si>
  <si>
    <t xml:space="preserve">Physical </t>
  </si>
  <si>
    <t>4.3 Number of academic staff by rank and sex</t>
  </si>
  <si>
    <t>4.1: Staff by sex and Nationality</t>
  </si>
  <si>
    <t>4.7 Full-time teaching personnel by qualification, department and sex</t>
  </si>
  <si>
    <t>Support staff includes: Lab technician, librarians, etc.</t>
  </si>
  <si>
    <t>Chancellor</t>
  </si>
  <si>
    <t>Vice Chancellor</t>
  </si>
  <si>
    <t>Principal</t>
  </si>
  <si>
    <t xml:space="preserve">Rector </t>
  </si>
  <si>
    <t>Deputy Vice Chancellor</t>
  </si>
  <si>
    <t>4.9 Senior Managers by sex</t>
  </si>
  <si>
    <t>Vice Principal</t>
  </si>
  <si>
    <t>Vice Rector</t>
  </si>
  <si>
    <t>Directors</t>
  </si>
  <si>
    <t>5.1:  Current status of Capacity building and mode of training by department, qualification, sex and location</t>
  </si>
  <si>
    <t>Approved by the head of the institution</t>
  </si>
  <si>
    <t>4.10 Number of full-time teachers who left the institution by qualification, sex, and department in previous year (2016-2017)</t>
  </si>
  <si>
    <t>Writte 1 if "yes" and 0 if "not"</t>
  </si>
  <si>
    <r>
      <t>Award rpovided by your  Institution ?</t>
    </r>
    <r>
      <rPr>
        <b/>
        <sz val="12"/>
        <color indexed="10"/>
        <rFont val="Calisto MT"/>
        <family val="1"/>
      </rPr>
      <t xml:space="preserve"> ( possibility to choose more than one)</t>
    </r>
  </si>
  <si>
    <t xml:space="preserve">Does the school have a partnership with industries/ firms/companies? </t>
  </si>
  <si>
    <t>If yes, how many companies do you have patrnership with?</t>
  </si>
  <si>
    <t>2.1. Rooms available (In satisfactory conditions)</t>
  </si>
  <si>
    <t>Gymnasium</t>
  </si>
  <si>
    <t xml:space="preserve">Give the number of rooms </t>
  </si>
  <si>
    <t xml:space="preserve">Comments </t>
  </si>
  <si>
    <t>Does the institution have internet connectivity?</t>
  </si>
  <si>
    <t>if yes give Internet bandwidth</t>
  </si>
  <si>
    <t>Does the institution have wireless internet connectivity?</t>
  </si>
  <si>
    <t>Download (Mbps)</t>
  </si>
  <si>
    <t>Upload (Mbps)</t>
  </si>
  <si>
    <t>For academic staff</t>
  </si>
  <si>
    <t>For administrative staff</t>
  </si>
  <si>
    <t>Gisagara</t>
  </si>
  <si>
    <t>Huye</t>
  </si>
  <si>
    <t>Kamonyi</t>
  </si>
  <si>
    <t>Muhanga</t>
  </si>
  <si>
    <t>Nyamagabe</t>
  </si>
  <si>
    <t>Nyanza</t>
  </si>
  <si>
    <t>Nyaruguru</t>
  </si>
  <si>
    <t>Ruhango</t>
  </si>
  <si>
    <t>Karongi</t>
  </si>
  <si>
    <t>Ngororero</t>
  </si>
  <si>
    <t>Nyabihu</t>
  </si>
  <si>
    <t>Nyamasheke</t>
  </si>
  <si>
    <t>Rubavu</t>
  </si>
  <si>
    <t>Rusizi</t>
  </si>
  <si>
    <t>Rutsiro</t>
  </si>
  <si>
    <t>Bugesera</t>
  </si>
  <si>
    <t>Gatsibo</t>
  </si>
  <si>
    <t>Kayonza</t>
  </si>
  <si>
    <t>Kirehe</t>
  </si>
  <si>
    <t>Ngoma</t>
  </si>
  <si>
    <t>Nyagatare</t>
  </si>
  <si>
    <t>Rwamagana</t>
  </si>
  <si>
    <t>Burera</t>
  </si>
  <si>
    <t>Gakenke</t>
  </si>
  <si>
    <t>Gicumbi</t>
  </si>
  <si>
    <t>Musanze</t>
  </si>
  <si>
    <t>Rulindo</t>
  </si>
  <si>
    <t xml:space="preserve">Northern </t>
  </si>
  <si>
    <t>Gasabo</t>
  </si>
  <si>
    <t>Kicukiro</t>
  </si>
  <si>
    <t>Nyarugenge</t>
  </si>
  <si>
    <t>Kigali city</t>
  </si>
  <si>
    <t>South</t>
  </si>
  <si>
    <t>West</t>
  </si>
  <si>
    <t>East</t>
  </si>
  <si>
    <t>3.13: Special need in education</t>
  </si>
  <si>
    <t>4.6.Number of academic staff with a degree in Education (Pedagogical skills) and a degree in TVET (technical skills)</t>
  </si>
  <si>
    <t>Degree in Education</t>
  </si>
  <si>
    <t>Degree in TVET</t>
  </si>
  <si>
    <t>4.6.Number of  academic staff with at least Postgraduate certificate in Teaching  in Higher Education</t>
  </si>
  <si>
    <t>Does the institution have a production unit ?</t>
  </si>
  <si>
    <t>Number of  research projects undertaken by your institution</t>
  </si>
  <si>
    <t>Number of collaborative research projects undertaken between your institution and other internnational institution</t>
  </si>
  <si>
    <t xml:space="preserve">% of income raised by your institution compare to total budget </t>
  </si>
  <si>
    <t>Number of staff involved in research project</t>
  </si>
  <si>
    <t>Number of collaborative research projects undertaken between your institution and other national institution</t>
  </si>
  <si>
    <t>4. Reseach</t>
  </si>
  <si>
    <t>2.5. Income generating activities</t>
  </si>
  <si>
    <r>
      <rPr>
        <b/>
        <sz val="12"/>
        <color indexed="8"/>
        <rFont val="Calisto MT"/>
        <family val="1"/>
      </rPr>
      <t xml:space="preserve">GUIDELINES: </t>
    </r>
    <r>
      <rPr>
        <sz val="12"/>
        <color indexed="8"/>
        <rFont val="Calisto MT"/>
        <family val="1"/>
      </rPr>
      <t xml:space="preserve">        
 i. The information given must correspond to the situation of your Institution .                                                                                                                                          ii. This questionnaire collect data on Higher Education Institution and TVET Higher Learning Institution 
iii. For multiple choice questions or table asking code,  put 1 if yes and put 0 if no
iv. Only write in the cell with grey color, Verify your figures if the code display wrong.
</t>
    </r>
  </si>
  <si>
    <t xml:space="preserve">Carpentry </t>
  </si>
  <si>
    <t>Culinary Art</t>
  </si>
  <si>
    <t xml:space="preserve">Electrical </t>
  </si>
  <si>
    <t>Food Processing</t>
  </si>
  <si>
    <t>Hair Dressing</t>
  </si>
  <si>
    <t>Lather Craft</t>
  </si>
  <si>
    <t xml:space="preserve">Masonry </t>
  </si>
  <si>
    <t xml:space="preserve">Plumbing </t>
  </si>
  <si>
    <t xml:space="preserve">Tailoring </t>
  </si>
  <si>
    <t xml:space="preserve">Welding </t>
  </si>
  <si>
    <t>Type of workshop</t>
  </si>
  <si>
    <t>2.4. Availability of internet connectivity and Computers in the institution</t>
  </si>
  <si>
    <t xml:space="preserve">If boarding or partially boarding, indicate the number of boarding students/trainees: </t>
  </si>
  <si>
    <t>students/trainees  Hostels</t>
  </si>
  <si>
    <t>For students/trainees</t>
  </si>
  <si>
    <t>Number of students/trainees accomodated</t>
  </si>
  <si>
    <t xml:space="preserve"> 3.1 Number of students/trainees by campuses</t>
  </si>
  <si>
    <t xml:space="preserve"> 3.2 Number of students/trainees by level of Study and program/Trade</t>
  </si>
  <si>
    <t xml:space="preserve">3.3 Number of students/trainees by country of origin , award and gender ( Please insert lines to add countries) </t>
  </si>
  <si>
    <t>3.4.Status of students/trainees' registration</t>
  </si>
  <si>
    <t>3.5 Status of students/trainees by mode of delivery</t>
  </si>
  <si>
    <t>3.7 students/trainees by Age and by sex</t>
  </si>
  <si>
    <t>3.8. First time New entrant students/trainees by ISCED Classification, sex and exit awards</t>
  </si>
  <si>
    <t>3.9. First time New entrant students/trainees by Age, sex and exit awards</t>
  </si>
  <si>
    <t>3.10 students/trainees graduated in previous year (2016-2017) by award, Nationality and department</t>
  </si>
  <si>
    <t>3.12: students/trainees sponsorship information</t>
  </si>
  <si>
    <t>Does the institution have adapted infrastructure and materials for students/trainees with disabilities</t>
  </si>
  <si>
    <t>Number of students/trainees with disability by exit award</t>
  </si>
  <si>
    <t>2.4. students/trainees Hostels</t>
  </si>
  <si>
    <t>III.Students/Trainees</t>
  </si>
  <si>
    <r>
      <t xml:space="preserve">3.6.students/trainees' enrollment by International Standard Classification of Education (ISCED) : for more details please visit </t>
    </r>
    <r>
      <rPr>
        <b/>
        <u val="single"/>
        <sz val="12"/>
        <color indexed="40"/>
        <rFont val="Calisto MT"/>
        <family val="1"/>
      </rPr>
      <t>http://dx.doi.org/10.15220/978-92-9189-179-5-en</t>
    </r>
    <r>
      <rPr>
        <b/>
        <sz val="12"/>
        <rFont val="Calisto MT"/>
        <family val="1"/>
      </rPr>
      <t xml:space="preserve">
</t>
    </r>
  </si>
  <si>
    <r>
      <t>TERTIARY EDUCATION QUESTIONNAIRE (</t>
    </r>
    <r>
      <rPr>
        <b/>
        <sz val="18"/>
        <color indexed="40"/>
        <rFont val="Calisto MT"/>
        <family val="1"/>
      </rPr>
      <t>2017-2018 Academic Year</t>
    </r>
    <r>
      <rPr>
        <b/>
        <sz val="18"/>
        <color indexed="8"/>
        <rFont val="Calisto MT"/>
        <family val="1"/>
      </rPr>
      <t>)</t>
    </r>
  </si>
  <si>
    <t>2.3.Workshop (Where  applicable)</t>
  </si>
  <si>
    <t>if yes, Give the number of Wireless Access Points</t>
  </si>
  <si>
    <t xml:space="preserve">And Wireless coverage(Square metres) </t>
  </si>
  <si>
    <t>Does the institution have an income generating activities ?</t>
  </si>
  <si>
    <t>Total students within the institutions  by exit award (automatic table)</t>
  </si>
  <si>
    <t>Exit Award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</si>
</sst>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[$-409]h:mm:ss\ AM/PM"/>
    <numFmt numFmtId="182" formatCode="[$-F800]dddd\,\ mmmm\ dd\,\ yyyy"/>
    <numFmt numFmtId="183" formatCode="[$-409]d\-mmm\-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sto MT"/>
      <family val="1"/>
    </font>
    <font>
      <sz val="12"/>
      <color indexed="8"/>
      <name val="Calisto MT"/>
      <family val="1"/>
    </font>
    <font>
      <sz val="12"/>
      <color indexed="10"/>
      <name val="Calisto MT"/>
      <family val="1"/>
    </font>
    <font>
      <b/>
      <vertAlign val="superscript"/>
      <sz val="12"/>
      <color indexed="8"/>
      <name val="Calisto MT"/>
      <family val="1"/>
    </font>
    <font>
      <b/>
      <sz val="12"/>
      <name val="Calisto MT"/>
      <family val="1"/>
    </font>
    <font>
      <b/>
      <sz val="12"/>
      <color indexed="10"/>
      <name val="Calisto MT"/>
      <family val="1"/>
    </font>
    <font>
      <u val="single"/>
      <sz val="11"/>
      <color indexed="12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8"/>
      <name val="Calisto MT"/>
      <family val="1"/>
    </font>
    <font>
      <sz val="8"/>
      <name val="Arial"/>
      <family val="2"/>
    </font>
    <font>
      <sz val="12"/>
      <name val="Calisto MT"/>
      <family val="1"/>
    </font>
    <font>
      <b/>
      <sz val="18"/>
      <color indexed="10"/>
      <name val="Calisto MT"/>
      <family val="1"/>
    </font>
    <font>
      <b/>
      <vertAlign val="superscript"/>
      <sz val="18"/>
      <color indexed="10"/>
      <name val="Calisto MT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color indexed="40"/>
      <name val="Calisto MT"/>
      <family val="1"/>
    </font>
    <font>
      <b/>
      <sz val="18"/>
      <color indexed="40"/>
      <name val="Calisto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Calisto MT"/>
      <family val="1"/>
    </font>
    <font>
      <sz val="12"/>
      <color indexed="8"/>
      <name val="Arial Narrow"/>
      <family val="2"/>
    </font>
    <font>
      <i/>
      <sz val="11"/>
      <color indexed="10"/>
      <name val="Calisto MT"/>
      <family val="1"/>
    </font>
    <font>
      <sz val="8"/>
      <color indexed="8"/>
      <name val="Arial Narrow"/>
      <family val="2"/>
    </font>
    <font>
      <b/>
      <sz val="12"/>
      <color indexed="63"/>
      <name val="Arial"/>
      <family val="2"/>
    </font>
    <font>
      <b/>
      <sz val="11"/>
      <color indexed="8"/>
      <name val="Calisto M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sto MT"/>
      <family val="1"/>
    </font>
    <font>
      <sz val="12"/>
      <color theme="1"/>
      <name val="Calisto MT"/>
      <family val="1"/>
    </font>
    <font>
      <b/>
      <sz val="12"/>
      <color rgb="FF000000"/>
      <name val="Calisto MT"/>
      <family val="1"/>
    </font>
    <font>
      <sz val="12"/>
      <color rgb="FF000000"/>
      <name val="Calisto MT"/>
      <family val="1"/>
    </font>
    <font>
      <u val="single"/>
      <sz val="12"/>
      <color theme="10"/>
      <name val="Calisto MT"/>
      <family val="1"/>
    </font>
    <font>
      <b/>
      <sz val="12"/>
      <color rgb="FFFF0000"/>
      <name val="Calisto MT"/>
      <family val="1"/>
    </font>
    <font>
      <b/>
      <sz val="18"/>
      <color theme="1"/>
      <name val="Calisto MT"/>
      <family val="1"/>
    </font>
    <font>
      <b/>
      <sz val="18"/>
      <color rgb="FF000000"/>
      <name val="Calisto MT"/>
      <family val="1"/>
    </font>
    <font>
      <b/>
      <sz val="18"/>
      <color rgb="FFFF0000"/>
      <name val="Calisto MT"/>
      <family val="1"/>
    </font>
    <font>
      <sz val="12"/>
      <color theme="1"/>
      <name val="Arial Narrow"/>
      <family val="2"/>
    </font>
    <font>
      <i/>
      <sz val="11"/>
      <color rgb="FFFF0000"/>
      <name val="Calisto MT"/>
      <family val="1"/>
    </font>
    <font>
      <sz val="8"/>
      <color theme="1"/>
      <name val="Arial Narrow"/>
      <family val="2"/>
    </font>
    <font>
      <b/>
      <sz val="12"/>
      <color rgb="FF222222"/>
      <name val="Arial"/>
      <family val="2"/>
    </font>
    <font>
      <b/>
      <sz val="11"/>
      <color theme="1"/>
      <name val="Calisto MT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11" fillId="0" borderId="2">
      <alignment/>
      <protection/>
    </xf>
    <xf numFmtId="0" fontId="4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32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33" borderId="2" xfId="0" applyFont="1" applyFill="1" applyBorder="1" applyAlignment="1">
      <alignment/>
    </xf>
    <xf numFmtId="0" fontId="63" fillId="34" borderId="2" xfId="0" applyFont="1" applyFill="1" applyBorder="1" applyAlignment="1">
      <alignment vertical="top" wrapText="1"/>
    </xf>
    <xf numFmtId="0" fontId="63" fillId="0" borderId="2" xfId="0" applyFont="1" applyBorder="1" applyAlignment="1">
      <alignment/>
    </xf>
    <xf numFmtId="0" fontId="63" fillId="35" borderId="2" xfId="0" applyFont="1" applyFill="1" applyBorder="1" applyAlignment="1">
      <alignment vertical="top" wrapText="1"/>
    </xf>
    <xf numFmtId="0" fontId="62" fillId="35" borderId="2" xfId="0" applyFont="1" applyFill="1" applyBorder="1" applyAlignment="1">
      <alignment/>
    </xf>
    <xf numFmtId="0" fontId="62" fillId="0" borderId="2" xfId="0" applyFont="1" applyBorder="1" applyAlignment="1">
      <alignment horizontal="right" wrapText="1"/>
    </xf>
    <xf numFmtId="0" fontId="62" fillId="33" borderId="2" xfId="0" applyFont="1" applyFill="1" applyBorder="1" applyAlignment="1">
      <alignment wrapText="1"/>
    </xf>
    <xf numFmtId="0" fontId="62" fillId="34" borderId="2" xfId="0" applyFont="1" applyFill="1" applyBorder="1" applyAlignment="1">
      <alignment horizontal="right" wrapText="1"/>
    </xf>
    <xf numFmtId="0" fontId="62" fillId="34" borderId="2" xfId="0" applyFont="1" applyFill="1" applyBorder="1" applyAlignment="1">
      <alignment wrapText="1"/>
    </xf>
    <xf numFmtId="0" fontId="63" fillId="33" borderId="2" xfId="0" applyFont="1" applyFill="1" applyBorder="1" applyAlignment="1">
      <alignment wrapText="1"/>
    </xf>
    <xf numFmtId="0" fontId="63" fillId="33" borderId="2" xfId="0" applyFont="1" applyFill="1" applyBorder="1" applyAlignment="1">
      <alignment vertical="top"/>
    </xf>
    <xf numFmtId="0" fontId="63" fillId="34" borderId="2" xfId="0" applyFont="1" applyFill="1" applyBorder="1" applyAlignment="1">
      <alignment/>
    </xf>
    <xf numFmtId="0" fontId="62" fillId="34" borderId="2" xfId="0" applyFont="1" applyFill="1" applyBorder="1" applyAlignment="1">
      <alignment vertical="top"/>
    </xf>
    <xf numFmtId="0" fontId="63" fillId="34" borderId="2" xfId="0" applyFont="1" applyFill="1" applyBorder="1" applyAlignment="1">
      <alignment vertical="top"/>
    </xf>
    <xf numFmtId="0" fontId="64" fillId="34" borderId="2" xfId="0" applyFont="1" applyFill="1" applyBorder="1" applyAlignment="1">
      <alignment vertical="top"/>
    </xf>
    <xf numFmtId="0" fontId="63" fillId="33" borderId="2" xfId="0" applyFont="1" applyFill="1" applyBorder="1" applyAlignment="1">
      <alignment horizontal="right" vertical="top"/>
    </xf>
    <xf numFmtId="0" fontId="62" fillId="34" borderId="2" xfId="0" applyFont="1" applyFill="1" applyBorder="1" applyAlignment="1">
      <alignment horizontal="right" vertical="top"/>
    </xf>
    <xf numFmtId="0" fontId="63" fillId="33" borderId="2" xfId="0" applyFont="1" applyFill="1" applyBorder="1" applyAlignment="1">
      <alignment horizontal="right"/>
    </xf>
    <xf numFmtId="0" fontId="62" fillId="34" borderId="2" xfId="0" applyFont="1" applyFill="1" applyBorder="1" applyAlignment="1">
      <alignment horizontal="right"/>
    </xf>
    <xf numFmtId="0" fontId="63" fillId="33" borderId="2" xfId="0" applyFont="1" applyFill="1" applyBorder="1" applyAlignment="1">
      <alignment horizontal="center" wrapText="1"/>
    </xf>
    <xf numFmtId="0" fontId="63" fillId="34" borderId="2" xfId="0" applyFont="1" applyFill="1" applyBorder="1" applyAlignment="1">
      <alignment horizontal="center"/>
    </xf>
    <xf numFmtId="0" fontId="65" fillId="0" borderId="2" xfId="0" applyFont="1" applyBorder="1" applyAlignment="1">
      <alignment/>
    </xf>
    <xf numFmtId="0" fontId="65" fillId="33" borderId="2" xfId="0" applyFont="1" applyFill="1" applyBorder="1" applyAlignment="1">
      <alignment/>
    </xf>
    <xf numFmtId="0" fontId="65" fillId="34" borderId="2" xfId="0" applyFont="1" applyFill="1" applyBorder="1" applyAlignment="1">
      <alignment/>
    </xf>
    <xf numFmtId="0" fontId="62" fillId="34" borderId="2" xfId="0" applyFont="1" applyFill="1" applyBorder="1" applyAlignment="1">
      <alignment vertical="top" wrapText="1"/>
    </xf>
    <xf numFmtId="0" fontId="63" fillId="34" borderId="2" xfId="0" applyFont="1" applyFill="1" applyBorder="1" applyAlignment="1">
      <alignment horizontal="right" wrapText="1"/>
    </xf>
    <xf numFmtId="0" fontId="62" fillId="34" borderId="2" xfId="0" applyFont="1" applyFill="1" applyBorder="1" applyAlignment="1">
      <alignment/>
    </xf>
    <xf numFmtId="0" fontId="63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36" borderId="2" xfId="0" applyFont="1" applyFill="1" applyBorder="1" applyAlignment="1">
      <alignment vertical="top" wrapText="1"/>
    </xf>
    <xf numFmtId="0" fontId="3" fillId="36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62" fillId="0" borderId="0" xfId="0" applyFont="1" applyFill="1" applyBorder="1" applyAlignment="1">
      <alignment/>
    </xf>
    <xf numFmtId="0" fontId="64" fillId="0" borderId="11" xfId="0" applyFont="1" applyBorder="1" applyAlignment="1">
      <alignment horizontal="center"/>
    </xf>
    <xf numFmtId="0" fontId="63" fillId="33" borderId="12" xfId="0" applyFont="1" applyFill="1" applyBorder="1" applyAlignment="1">
      <alignment vertical="top"/>
    </xf>
    <xf numFmtId="0" fontId="64" fillId="0" borderId="2" xfId="0" applyFont="1" applyBorder="1" applyAlignment="1">
      <alignment horizontal="center"/>
    </xf>
    <xf numFmtId="0" fontId="62" fillId="0" borderId="2" xfId="0" applyFont="1" applyBorder="1" applyAlignment="1">
      <alignment horizontal="center" wrapText="1"/>
    </xf>
    <xf numFmtId="0" fontId="62" fillId="0" borderId="2" xfId="0" applyFont="1" applyBorder="1" applyAlignment="1">
      <alignment horizontal="center"/>
    </xf>
    <xf numFmtId="0" fontId="63" fillId="33" borderId="2" xfId="0" applyFont="1" applyFill="1" applyBorder="1" applyAlignment="1">
      <alignment horizontal="center"/>
    </xf>
    <xf numFmtId="0" fontId="63" fillId="0" borderId="2" xfId="0" applyFont="1" applyBorder="1" applyAlignment="1">
      <alignment vertical="top" wrapText="1"/>
    </xf>
    <xf numFmtId="0" fontId="62" fillId="0" borderId="2" xfId="0" applyFont="1" applyBorder="1" applyAlignment="1">
      <alignment vertical="top" wrapText="1"/>
    </xf>
    <xf numFmtId="0" fontId="64" fillId="0" borderId="2" xfId="0" applyFont="1" applyBorder="1" applyAlignment="1">
      <alignment/>
    </xf>
    <xf numFmtId="0" fontId="63" fillId="0" borderId="2" xfId="0" applyFont="1" applyBorder="1" applyAlignment="1">
      <alignment vertical="top"/>
    </xf>
    <xf numFmtId="0" fontId="62" fillId="0" borderId="2" xfId="0" applyFont="1" applyBorder="1" applyAlignment="1">
      <alignment/>
    </xf>
    <xf numFmtId="0" fontId="65" fillId="0" borderId="0" xfId="0" applyFont="1" applyFill="1" applyBorder="1" applyAlignment="1">
      <alignment/>
    </xf>
    <xf numFmtId="0" fontId="63" fillId="34" borderId="2" xfId="0" applyFont="1" applyFill="1" applyBorder="1" applyAlignment="1">
      <alignment horizontal="right"/>
    </xf>
    <xf numFmtId="2" fontId="63" fillId="33" borderId="2" xfId="0" applyNumberFormat="1" applyFont="1" applyFill="1" applyBorder="1" applyAlignment="1">
      <alignment/>
    </xf>
    <xf numFmtId="0" fontId="62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62" fillId="37" borderId="0" xfId="0" applyFont="1" applyFill="1" applyAlignment="1">
      <alignment wrapText="1"/>
    </xf>
    <xf numFmtId="0" fontId="63" fillId="37" borderId="0" xfId="0" applyFont="1" applyFill="1" applyAlignment="1">
      <alignment vertical="top"/>
    </xf>
    <xf numFmtId="0" fontId="3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vertical="top"/>
    </xf>
    <xf numFmtId="0" fontId="65" fillId="37" borderId="0" xfId="0" applyFont="1" applyFill="1" applyAlignment="1">
      <alignment/>
    </xf>
    <xf numFmtId="0" fontId="2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63" fillId="37" borderId="0" xfId="0" applyFont="1" applyFill="1" applyBorder="1" applyAlignment="1">
      <alignment horizontal="left" vertical="top" wrapText="1"/>
    </xf>
    <xf numFmtId="0" fontId="63" fillId="37" borderId="0" xfId="0" applyFont="1" applyFill="1" applyBorder="1" applyAlignment="1">
      <alignment vertical="top" wrapText="1"/>
    </xf>
    <xf numFmtId="0" fontId="62" fillId="37" borderId="0" xfId="0" applyFont="1" applyFill="1" applyAlignment="1">
      <alignment/>
    </xf>
    <xf numFmtId="0" fontId="62" fillId="37" borderId="0" xfId="0" applyFont="1" applyFill="1" applyAlignment="1">
      <alignment/>
    </xf>
    <xf numFmtId="49" fontId="3" fillId="37" borderId="0" xfId="0" applyNumberFormat="1" applyFont="1" applyFill="1" applyBorder="1" applyAlignment="1">
      <alignment vertical="top" wrapText="1"/>
    </xf>
    <xf numFmtId="0" fontId="3" fillId="37" borderId="0" xfId="0" applyFont="1" applyFill="1" applyBorder="1" applyAlignment="1">
      <alignment horizontal="center" vertical="top" wrapText="1"/>
    </xf>
    <xf numFmtId="0" fontId="7" fillId="37" borderId="0" xfId="0" applyFont="1" applyFill="1" applyAlignment="1">
      <alignment/>
    </xf>
    <xf numFmtId="0" fontId="63" fillId="37" borderId="0" xfId="0" applyFont="1" applyFill="1" applyBorder="1" applyAlignment="1">
      <alignment horizontal="left" vertical="top" wrapText="1" indent="3"/>
    </xf>
    <xf numFmtId="0" fontId="63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left" vertical="top" wrapText="1" indent="3"/>
    </xf>
    <xf numFmtId="0" fontId="62" fillId="37" borderId="0" xfId="0" applyFont="1" applyFill="1" applyAlignment="1">
      <alignment horizontal="left" indent="5"/>
    </xf>
    <xf numFmtId="0" fontId="62" fillId="37" borderId="0" xfId="0" applyFont="1" applyFill="1" applyBorder="1" applyAlignment="1">
      <alignment/>
    </xf>
    <xf numFmtId="0" fontId="63" fillId="37" borderId="0" xfId="0" applyFont="1" applyFill="1" applyBorder="1" applyAlignment="1">
      <alignment/>
    </xf>
    <xf numFmtId="0" fontId="64" fillId="37" borderId="0" xfId="0" applyFont="1" applyFill="1" applyBorder="1" applyAlignment="1">
      <alignment vertical="top"/>
    </xf>
    <xf numFmtId="0" fontId="66" fillId="37" borderId="0" xfId="54" applyFont="1" applyFill="1" applyAlignment="1" applyProtection="1">
      <alignment/>
      <protection/>
    </xf>
    <xf numFmtId="0" fontId="67" fillId="37" borderId="0" xfId="0" applyFont="1" applyFill="1" applyAlignment="1">
      <alignment/>
    </xf>
    <xf numFmtId="0" fontId="63" fillId="37" borderId="0" xfId="0" applyFont="1" applyFill="1" applyBorder="1" applyAlignment="1">
      <alignment horizontal="right" vertical="top" wrapText="1"/>
    </xf>
    <xf numFmtId="0" fontId="63" fillId="37" borderId="0" xfId="0" applyFont="1" applyFill="1" applyBorder="1" applyAlignment="1">
      <alignment vertical="top"/>
    </xf>
    <xf numFmtId="0" fontId="64" fillId="37" borderId="0" xfId="0" applyFont="1" applyFill="1" applyAlignment="1">
      <alignment/>
    </xf>
    <xf numFmtId="0" fontId="62" fillId="37" borderId="0" xfId="0" applyFont="1" applyFill="1" applyAlignment="1">
      <alignment vertical="top"/>
    </xf>
    <xf numFmtId="0" fontId="62" fillId="37" borderId="0" xfId="0" applyFont="1" applyFill="1" applyAlignment="1">
      <alignment horizontal="left" indent="2"/>
    </xf>
    <xf numFmtId="0" fontId="65" fillId="37" borderId="0" xfId="0" applyFont="1" applyFill="1" applyBorder="1" applyAlignment="1">
      <alignment/>
    </xf>
    <xf numFmtId="0" fontId="62" fillId="37" borderId="0" xfId="0" applyFont="1" applyFill="1" applyBorder="1" applyAlignment="1">
      <alignment vertical="top"/>
    </xf>
    <xf numFmtId="0" fontId="67" fillId="37" borderId="0" xfId="0" applyFont="1" applyFill="1" applyBorder="1" applyAlignment="1">
      <alignment vertical="top"/>
    </xf>
    <xf numFmtId="0" fontId="63" fillId="37" borderId="0" xfId="0" applyFont="1" applyFill="1" applyBorder="1" applyAlignment="1">
      <alignment/>
    </xf>
    <xf numFmtId="49" fontId="63" fillId="37" borderId="0" xfId="0" applyNumberFormat="1" applyFont="1" applyFill="1" applyBorder="1" applyAlignment="1">
      <alignment/>
    </xf>
    <xf numFmtId="0" fontId="62" fillId="0" borderId="2" xfId="0" applyFont="1" applyBorder="1" applyAlignment="1">
      <alignment/>
    </xf>
    <xf numFmtId="0" fontId="64" fillId="0" borderId="2" xfId="0" applyFont="1" applyBorder="1" applyAlignment="1">
      <alignment/>
    </xf>
    <xf numFmtId="0" fontId="63" fillId="0" borderId="2" xfId="0" applyFont="1" applyBorder="1" applyAlignment="1">
      <alignment vertical="top" wrapText="1"/>
    </xf>
    <xf numFmtId="0" fontId="64" fillId="0" borderId="2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64" fillId="0" borderId="2" xfId="0" applyFont="1" applyBorder="1" applyAlignment="1">
      <alignment/>
    </xf>
    <xf numFmtId="0" fontId="64" fillId="0" borderId="2" xfId="0" applyFont="1" applyBorder="1" applyAlignment="1">
      <alignment/>
    </xf>
    <xf numFmtId="0" fontId="62" fillId="34" borderId="2" xfId="0" applyFont="1" applyFill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13" xfId="0" applyFont="1" applyBorder="1" applyAlignment="1">
      <alignment/>
    </xf>
    <xf numFmtId="0" fontId="62" fillId="34" borderId="11" xfId="0" applyFont="1" applyFill="1" applyBorder="1" applyAlignment="1">
      <alignment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62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2" xfId="0" applyFont="1" applyBorder="1" applyAlignment="1">
      <alignment/>
    </xf>
    <xf numFmtId="0" fontId="62" fillId="0" borderId="2" xfId="0" applyFont="1" applyBorder="1" applyAlignment="1">
      <alignment horizontal="center" wrapText="1"/>
    </xf>
    <xf numFmtId="0" fontId="62" fillId="0" borderId="2" xfId="0" applyFont="1" applyBorder="1" applyAlignment="1">
      <alignment vertical="top" wrapText="1"/>
    </xf>
    <xf numFmtId="0" fontId="62" fillId="0" borderId="2" xfId="0" applyFont="1" applyBorder="1" applyAlignment="1">
      <alignment horizontal="center" vertical="center" wrapText="1"/>
    </xf>
    <xf numFmtId="0" fontId="63" fillId="37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37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2" fillId="34" borderId="2" xfId="0" applyFont="1" applyFill="1" applyBorder="1" applyAlignment="1">
      <alignment vertical="top" wrapText="1"/>
    </xf>
    <xf numFmtId="1" fontId="2" fillId="34" borderId="2" xfId="0" applyNumberFormat="1" applyFont="1" applyFill="1" applyBorder="1" applyAlignment="1">
      <alignment vertical="top" wrapText="1"/>
    </xf>
    <xf numFmtId="0" fontId="62" fillId="34" borderId="14" xfId="0" applyFont="1" applyFill="1" applyBorder="1" applyAlignment="1">
      <alignment/>
    </xf>
    <xf numFmtId="0" fontId="62" fillId="37" borderId="2" xfId="0" applyFont="1" applyFill="1" applyBorder="1" applyAlignment="1">
      <alignment/>
    </xf>
    <xf numFmtId="0" fontId="62" fillId="34" borderId="2" xfId="0" applyFont="1" applyFill="1" applyBorder="1" applyAlignment="1">
      <alignment horizontal="left" vertical="top"/>
    </xf>
    <xf numFmtId="0" fontId="64" fillId="0" borderId="2" xfId="0" applyFont="1" applyBorder="1" applyAlignment="1">
      <alignment horizontal="center" vertical="center"/>
    </xf>
    <xf numFmtId="0" fontId="62" fillId="34" borderId="2" xfId="0" applyFont="1" applyFill="1" applyBorder="1" applyAlignment="1">
      <alignment horizontal="center" vertical="center" wrapText="1"/>
    </xf>
    <xf numFmtId="0" fontId="64" fillId="34" borderId="2" xfId="0" applyFont="1" applyFill="1" applyBorder="1" applyAlignment="1">
      <alignment/>
    </xf>
    <xf numFmtId="0" fontId="62" fillId="0" borderId="2" xfId="0" applyFont="1" applyBorder="1" applyAlignment="1">
      <alignment vertical="top" wrapText="1"/>
    </xf>
    <xf numFmtId="0" fontId="62" fillId="0" borderId="2" xfId="0" applyFont="1" applyBorder="1" applyAlignment="1">
      <alignment horizontal="center"/>
    </xf>
    <xf numFmtId="0" fontId="62" fillId="0" borderId="2" xfId="0" applyFont="1" applyBorder="1" applyAlignment="1">
      <alignment vertical="top"/>
    </xf>
    <xf numFmtId="0" fontId="62" fillId="0" borderId="14" xfId="0" applyFont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62" fillId="0" borderId="2" xfId="0" applyFont="1" applyBorder="1" applyAlignment="1">
      <alignment horizontal="left" vertical="top"/>
    </xf>
    <xf numFmtId="0" fontId="64" fillId="0" borderId="2" xfId="0" applyFont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8" fillId="37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right" vertical="top"/>
    </xf>
    <xf numFmtId="0" fontId="63" fillId="37" borderId="2" xfId="0" applyFont="1" applyFill="1" applyBorder="1" applyAlignment="1">
      <alignment/>
    </xf>
    <xf numFmtId="0" fontId="7" fillId="37" borderId="0" xfId="0" applyFont="1" applyFill="1" applyAlignment="1">
      <alignment horizontal="right"/>
    </xf>
    <xf numFmtId="0" fontId="62" fillId="0" borderId="14" xfId="0" applyFont="1" applyBorder="1" applyAlignment="1">
      <alignment/>
    </xf>
    <xf numFmtId="0" fontId="6" fillId="37" borderId="0" xfId="54" applyFont="1" applyFill="1" applyAlignment="1" applyProtection="1">
      <alignment/>
      <protection/>
    </xf>
    <xf numFmtId="0" fontId="62" fillId="0" borderId="15" xfId="0" applyFont="1" applyBorder="1" applyAlignment="1">
      <alignment/>
    </xf>
    <xf numFmtId="0" fontId="62" fillId="0" borderId="12" xfId="0" applyFont="1" applyBorder="1" applyAlignment="1">
      <alignment/>
    </xf>
    <xf numFmtId="0" fontId="63" fillId="34" borderId="16" xfId="0" applyFont="1" applyFill="1" applyBorder="1" applyAlignment="1">
      <alignment vertical="center"/>
    </xf>
    <xf numFmtId="0" fontId="63" fillId="34" borderId="17" xfId="0" applyFont="1" applyFill="1" applyBorder="1" applyAlignment="1">
      <alignment vertical="center"/>
    </xf>
    <xf numFmtId="0" fontId="63" fillId="34" borderId="18" xfId="0" applyFont="1" applyFill="1" applyBorder="1" applyAlignment="1">
      <alignment vertical="center"/>
    </xf>
    <xf numFmtId="0" fontId="63" fillId="34" borderId="19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20" xfId="0" applyFont="1" applyFill="1" applyBorder="1" applyAlignment="1">
      <alignment vertical="center"/>
    </xf>
    <xf numFmtId="0" fontId="63" fillId="34" borderId="21" xfId="0" applyFont="1" applyFill="1" applyBorder="1" applyAlignment="1">
      <alignment vertical="center"/>
    </xf>
    <xf numFmtId="0" fontId="63" fillId="34" borderId="22" xfId="0" applyFont="1" applyFill="1" applyBorder="1" applyAlignment="1">
      <alignment vertical="center"/>
    </xf>
    <xf numFmtId="0" fontId="63" fillId="34" borderId="23" xfId="0" applyFont="1" applyFill="1" applyBorder="1" applyAlignment="1">
      <alignment vertical="center"/>
    </xf>
    <xf numFmtId="0" fontId="62" fillId="0" borderId="2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left"/>
    </xf>
    <xf numFmtId="0" fontId="62" fillId="33" borderId="2" xfId="0" applyFont="1" applyFill="1" applyBorder="1" applyAlignment="1">
      <alignment horizontal="right" vertical="top"/>
    </xf>
    <xf numFmtId="0" fontId="63" fillId="0" borderId="2" xfId="0" applyFont="1" applyBorder="1" applyAlignment="1">
      <alignment vertical="center"/>
    </xf>
    <xf numFmtId="0" fontId="62" fillId="0" borderId="2" xfId="0" applyFont="1" applyBorder="1" applyAlignment="1">
      <alignment vertical="center"/>
    </xf>
    <xf numFmtId="0" fontId="7" fillId="33" borderId="2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63" fillId="0" borderId="2" xfId="0" applyFont="1" applyBorder="1" applyAlignment="1">
      <alignment horizontal="center" vertical="center" wrapText="1"/>
    </xf>
    <xf numFmtId="0" fontId="62" fillId="34" borderId="18" xfId="0" applyFont="1" applyFill="1" applyBorder="1" applyAlignment="1">
      <alignment vertical="top"/>
    </xf>
    <xf numFmtId="0" fontId="62" fillId="34" borderId="13" xfId="0" applyFont="1" applyFill="1" applyBorder="1" applyAlignment="1">
      <alignment horizontal="center" vertical="top"/>
    </xf>
    <xf numFmtId="0" fontId="62" fillId="34" borderId="2" xfId="0" applyFont="1" applyFill="1" applyBorder="1" applyAlignment="1">
      <alignment vertical="top"/>
    </xf>
    <xf numFmtId="0" fontId="64" fillId="0" borderId="2" xfId="0" applyFont="1" applyBorder="1" applyAlignment="1">
      <alignment horizontal="center"/>
    </xf>
    <xf numFmtId="0" fontId="69" fillId="37" borderId="0" xfId="0" applyFont="1" applyFill="1" applyAlignment="1">
      <alignment vertical="top"/>
    </xf>
    <xf numFmtId="0" fontId="62" fillId="0" borderId="2" xfId="0" applyFont="1" applyBorder="1" applyAlignment="1">
      <alignment/>
    </xf>
    <xf numFmtId="0" fontId="6" fillId="0" borderId="0" xfId="0" applyFont="1" applyFill="1" applyAlignment="1">
      <alignment vertical="center"/>
    </xf>
    <xf numFmtId="0" fontId="63" fillId="0" borderId="2" xfId="0" applyFont="1" applyBorder="1" applyAlignment="1">
      <alignment horizontal="center" vertical="center"/>
    </xf>
    <xf numFmtId="0" fontId="63" fillId="37" borderId="2" xfId="0" applyFont="1" applyFill="1" applyBorder="1" applyAlignment="1">
      <alignment horizontal="center" vertical="center"/>
    </xf>
    <xf numFmtId="0" fontId="63" fillId="34" borderId="2" xfId="0" applyFont="1" applyFill="1" applyBorder="1" applyAlignment="1">
      <alignment horizontal="right" vertical="center"/>
    </xf>
    <xf numFmtId="0" fontId="63" fillId="34" borderId="2" xfId="0" applyFont="1" applyFill="1" applyBorder="1" applyAlignment="1">
      <alignment vertical="center"/>
    </xf>
    <xf numFmtId="0" fontId="7" fillId="37" borderId="0" xfId="0" applyFont="1" applyFill="1" applyBorder="1" applyAlignment="1">
      <alignment horizontal="center"/>
    </xf>
    <xf numFmtId="0" fontId="6" fillId="37" borderId="0" xfId="0" applyFont="1" applyFill="1" applyAlignment="1">
      <alignment/>
    </xf>
    <xf numFmtId="0" fontId="62" fillId="0" borderId="2" xfId="0" applyFont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62" fillId="0" borderId="2" xfId="0" applyFont="1" applyBorder="1" applyAlignment="1">
      <alignment vertical="top" wrapText="1"/>
    </xf>
    <xf numFmtId="0" fontId="62" fillId="0" borderId="2" xfId="0" applyFont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7" borderId="0" xfId="0" applyFont="1" applyFill="1" applyAlignment="1">
      <alignment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top"/>
    </xf>
    <xf numFmtId="0" fontId="6" fillId="34" borderId="2" xfId="0" applyFont="1" applyFill="1" applyBorder="1" applyAlignment="1">
      <alignment/>
    </xf>
    <xf numFmtId="0" fontId="6" fillId="34" borderId="2" xfId="0" applyFont="1" applyFill="1" applyBorder="1" applyAlignment="1">
      <alignment vertical="top"/>
    </xf>
    <xf numFmtId="0" fontId="12" fillId="34" borderId="2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63" fillId="0" borderId="2" xfId="0" applyFont="1" applyFill="1" applyBorder="1" applyAlignment="1">
      <alignment vertical="top"/>
    </xf>
    <xf numFmtId="0" fontId="62" fillId="0" borderId="2" xfId="0" applyFont="1" applyFill="1" applyBorder="1" applyAlignment="1">
      <alignment vertical="top" wrapText="1"/>
    </xf>
    <xf numFmtId="0" fontId="70" fillId="37" borderId="0" xfId="0" applyFont="1" applyFill="1" applyAlignment="1">
      <alignment horizontal="left"/>
    </xf>
    <xf numFmtId="1" fontId="3" fillId="37" borderId="2" xfId="0" applyNumberFormat="1" applyFont="1" applyFill="1" applyBorder="1" applyAlignment="1">
      <alignment horizontal="left" vertical="top" wrapText="1"/>
    </xf>
    <xf numFmtId="0" fontId="62" fillId="0" borderId="2" xfId="0" applyFont="1" applyBorder="1" applyAlignment="1">
      <alignment vertical="top" wrapText="1"/>
    </xf>
    <xf numFmtId="0" fontId="62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2" fillId="37" borderId="0" xfId="0" applyFont="1" applyFill="1" applyBorder="1" applyAlignment="1">
      <alignment vertical="top"/>
    </xf>
    <xf numFmtId="0" fontId="62" fillId="0" borderId="2" xfId="0" applyFont="1" applyBorder="1" applyAlignment="1">
      <alignment horizontal="left" vertical="center" wrapText="1"/>
    </xf>
    <xf numFmtId="0" fontId="71" fillId="0" borderId="2" xfId="0" applyFont="1" applyBorder="1" applyAlignment="1">
      <alignment vertical="center"/>
    </xf>
    <xf numFmtId="1" fontId="3" fillId="37" borderId="0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2" fillId="37" borderId="0" xfId="0" applyFont="1" applyFill="1" applyAlignment="1">
      <alignment/>
    </xf>
    <xf numFmtId="0" fontId="73" fillId="0" borderId="0" xfId="0" applyFont="1" applyAlignment="1">
      <alignment/>
    </xf>
    <xf numFmtId="0" fontId="62" fillId="37" borderId="2" xfId="0" applyFont="1" applyFill="1" applyBorder="1" applyAlignment="1">
      <alignment wrapText="1"/>
    </xf>
    <xf numFmtId="9" fontId="63" fillId="33" borderId="2" xfId="63" applyFont="1" applyFill="1" applyBorder="1" applyAlignment="1">
      <alignment/>
    </xf>
    <xf numFmtId="0" fontId="74" fillId="0" borderId="0" xfId="0" applyFont="1" applyAlignment="1">
      <alignment/>
    </xf>
    <xf numFmtId="0" fontId="63" fillId="37" borderId="2" xfId="0" applyFont="1" applyFill="1" applyBorder="1" applyAlignment="1">
      <alignment wrapText="1"/>
    </xf>
    <xf numFmtId="0" fontId="63" fillId="37" borderId="2" xfId="0" applyFont="1" applyFill="1" applyBorder="1" applyAlignment="1">
      <alignment horizontal="left" wrapText="1"/>
    </xf>
    <xf numFmtId="0" fontId="64" fillId="0" borderId="2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2" fillId="37" borderId="2" xfId="0" applyFont="1" applyFill="1" applyBorder="1" applyAlignment="1">
      <alignment vertical="top" wrapText="1"/>
    </xf>
    <xf numFmtId="0" fontId="62" fillId="0" borderId="11" xfId="0" applyFont="1" applyBorder="1" applyAlignment="1">
      <alignment horizontal="left" vertical="top"/>
    </xf>
    <xf numFmtId="0" fontId="63" fillId="34" borderId="13" xfId="0" applyFont="1" applyFill="1" applyBorder="1" applyAlignment="1">
      <alignment horizontal="right"/>
    </xf>
    <xf numFmtId="0" fontId="63" fillId="34" borderId="24" xfId="0" applyFont="1" applyFill="1" applyBorder="1" applyAlignment="1">
      <alignment horizontal="right"/>
    </xf>
    <xf numFmtId="0" fontId="63" fillId="34" borderId="11" xfId="0" applyFont="1" applyFill="1" applyBorder="1" applyAlignment="1">
      <alignment horizontal="right"/>
    </xf>
    <xf numFmtId="0" fontId="64" fillId="0" borderId="2" xfId="0" applyFont="1" applyBorder="1" applyAlignment="1">
      <alignment horizontal="center"/>
    </xf>
    <xf numFmtId="0" fontId="62" fillId="0" borderId="2" xfId="0" applyFont="1" applyBorder="1" applyAlignment="1">
      <alignment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3" fillId="34" borderId="13" xfId="0" applyFont="1" applyFill="1" applyBorder="1" applyAlignment="1">
      <alignment horizontal="center"/>
    </xf>
    <xf numFmtId="0" fontId="63" fillId="34" borderId="24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2" xfId="0" applyFont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right" vertical="center"/>
    </xf>
    <xf numFmtId="0" fontId="63" fillId="34" borderId="11" xfId="0" applyFont="1" applyFill="1" applyBorder="1" applyAlignment="1">
      <alignment horizontal="right" vertical="center"/>
    </xf>
    <xf numFmtId="0" fontId="62" fillId="0" borderId="2" xfId="0" applyFont="1" applyFill="1" applyBorder="1" applyAlignment="1">
      <alignment horizontal="center"/>
    </xf>
    <xf numFmtId="0" fontId="62" fillId="34" borderId="14" xfId="0" applyFont="1" applyFill="1" applyBorder="1" applyAlignment="1">
      <alignment horizontal="center"/>
    </xf>
    <xf numFmtId="0" fontId="62" fillId="34" borderId="15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3" fillId="35" borderId="14" xfId="0" applyFont="1" applyFill="1" applyBorder="1" applyAlignment="1">
      <alignment horizontal="left" vertical="center" wrapText="1"/>
    </xf>
    <xf numFmtId="0" fontId="63" fillId="35" borderId="15" xfId="0" applyFont="1" applyFill="1" applyBorder="1" applyAlignment="1">
      <alignment horizontal="left" vertical="center" wrapText="1"/>
    </xf>
    <xf numFmtId="0" fontId="63" fillId="35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49" fontId="3" fillId="36" borderId="2" xfId="0" applyNumberFormat="1" applyFont="1" applyFill="1" applyBorder="1" applyAlignment="1">
      <alignment horizontal="left" vertical="center"/>
    </xf>
    <xf numFmtId="0" fontId="62" fillId="0" borderId="2" xfId="0" applyFont="1" applyBorder="1" applyAlignment="1">
      <alignment horizontal="center" vertical="top" wrapText="1"/>
    </xf>
    <xf numFmtId="0" fontId="62" fillId="0" borderId="2" xfId="0" applyFont="1" applyBorder="1" applyAlignment="1">
      <alignment/>
    </xf>
    <xf numFmtId="0" fontId="62" fillId="0" borderId="2" xfId="0" applyFont="1" applyBorder="1" applyAlignment="1">
      <alignment horizontal="center"/>
    </xf>
    <xf numFmtId="0" fontId="63" fillId="0" borderId="2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2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62" fillId="0" borderId="14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" xfId="0" applyFont="1" applyBorder="1" applyAlignment="1">
      <alignment wrapText="1"/>
    </xf>
    <xf numFmtId="0" fontId="62" fillId="0" borderId="13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37" borderId="14" xfId="0" applyFont="1" applyFill="1" applyBorder="1" applyAlignment="1">
      <alignment horizontal="left"/>
    </xf>
    <xf numFmtId="0" fontId="62" fillId="37" borderId="12" xfId="0" applyFont="1" applyFill="1" applyBorder="1" applyAlignment="1">
      <alignment horizontal="left"/>
    </xf>
    <xf numFmtId="0" fontId="68" fillId="37" borderId="0" xfId="0" applyFont="1" applyFill="1" applyAlignment="1">
      <alignment horizontal="center"/>
    </xf>
    <xf numFmtId="0" fontId="69" fillId="37" borderId="0" xfId="0" applyFont="1" applyFill="1" applyAlignment="1">
      <alignment vertical="top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49" fontId="63" fillId="33" borderId="14" xfId="0" applyNumberFormat="1" applyFont="1" applyFill="1" applyBorder="1" applyAlignment="1">
      <alignment horizontal="left" vertical="center"/>
    </xf>
    <xf numFmtId="49" fontId="63" fillId="33" borderId="15" xfId="0" applyNumberFormat="1" applyFont="1" applyFill="1" applyBorder="1" applyAlignment="1">
      <alignment horizontal="left" vertical="center"/>
    </xf>
    <xf numFmtId="49" fontId="63" fillId="33" borderId="12" xfId="0" applyNumberFormat="1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top" wrapText="1"/>
    </xf>
    <xf numFmtId="0" fontId="3" fillId="36" borderId="12" xfId="0" applyFont="1" applyFill="1" applyBorder="1" applyAlignment="1">
      <alignment horizontal="left" vertical="top" wrapText="1"/>
    </xf>
    <xf numFmtId="0" fontId="64" fillId="0" borderId="1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2" fillId="0" borderId="15" xfId="0" applyFont="1" applyBorder="1" applyAlignment="1">
      <alignment horizontal="center"/>
    </xf>
    <xf numFmtId="0" fontId="64" fillId="0" borderId="12" xfId="0" applyFont="1" applyBorder="1" applyAlignment="1">
      <alignment horizontal="center" wrapText="1"/>
    </xf>
    <xf numFmtId="0" fontId="62" fillId="0" borderId="2" xfId="0" applyFont="1" applyBorder="1" applyAlignment="1">
      <alignment horizontal="center" wrapText="1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2" fillId="34" borderId="21" xfId="0" applyFont="1" applyFill="1" applyBorder="1" applyAlignment="1">
      <alignment horizontal="center" vertical="top"/>
    </xf>
    <xf numFmtId="0" fontId="62" fillId="34" borderId="22" xfId="0" applyFont="1" applyFill="1" applyBorder="1" applyAlignment="1">
      <alignment horizontal="center" vertical="top"/>
    </xf>
    <xf numFmtId="0" fontId="7" fillId="37" borderId="19" xfId="0" applyFont="1" applyFill="1" applyBorder="1" applyAlignment="1">
      <alignment horizontal="left"/>
    </xf>
    <xf numFmtId="0" fontId="63" fillId="34" borderId="21" xfId="0" applyFont="1" applyFill="1" applyBorder="1" applyAlignment="1">
      <alignment horizontal="center"/>
    </xf>
    <xf numFmtId="0" fontId="63" fillId="34" borderId="23" xfId="0" applyFont="1" applyFill="1" applyBorder="1" applyAlignment="1">
      <alignment horizontal="center"/>
    </xf>
    <xf numFmtId="0" fontId="64" fillId="37" borderId="2" xfId="0" applyFont="1" applyFill="1" applyBorder="1" applyAlignment="1">
      <alignment horizontal="center" vertical="top"/>
    </xf>
    <xf numFmtId="0" fontId="62" fillId="37" borderId="2" xfId="0" applyFont="1" applyFill="1" applyBorder="1" applyAlignment="1">
      <alignment horizontal="center" vertical="top"/>
    </xf>
    <xf numFmtId="0" fontId="63" fillId="0" borderId="2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7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ll 10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3 3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6"/>
  <sheetViews>
    <sheetView tabSelected="1" zoomScale="110" zoomScaleNormal="110" zoomScaleSheetLayoutView="71" workbookViewId="0" topLeftCell="A1">
      <selection activeCell="G4" sqref="G4"/>
    </sheetView>
  </sheetViews>
  <sheetFormatPr defaultColWidth="0" defaultRowHeight="15" zeroHeight="1"/>
  <cols>
    <col min="1" max="1" width="10.57421875" style="54" customWidth="1"/>
    <col min="2" max="2" width="53.7109375" style="54" customWidth="1"/>
    <col min="3" max="3" width="20.57421875" style="2" customWidth="1"/>
    <col min="4" max="4" width="19.421875" style="2" customWidth="1"/>
    <col min="5" max="5" width="14.00390625" style="2" customWidth="1"/>
    <col min="6" max="6" width="16.00390625" style="2" customWidth="1"/>
    <col min="7" max="7" width="14.57421875" style="2" customWidth="1"/>
    <col min="8" max="8" width="16.140625" style="2" customWidth="1"/>
    <col min="9" max="9" width="14.8515625" style="2" customWidth="1"/>
    <col min="10" max="10" width="12.7109375" style="2" customWidth="1"/>
    <col min="11" max="11" width="12.421875" style="2" customWidth="1"/>
    <col min="12" max="12" width="13.28125" style="54" customWidth="1"/>
    <col min="13" max="13" width="12.7109375" style="54" customWidth="1"/>
    <col min="14" max="14" width="12.140625" style="54" customWidth="1"/>
    <col min="15" max="15" width="13.00390625" style="54" customWidth="1"/>
    <col min="16" max="16" width="12.57421875" style="54" customWidth="1"/>
    <col min="17" max="19" width="12.28125" style="54" customWidth="1"/>
    <col min="20" max="20" width="12.421875" style="54" customWidth="1"/>
    <col min="21" max="21" width="18.57421875" style="54" customWidth="1"/>
    <col min="22" max="22" width="13.7109375" style="54" customWidth="1"/>
    <col min="23" max="23" width="15.57421875" style="54" customWidth="1"/>
    <col min="24" max="24" width="17.8515625" style="54" customWidth="1"/>
    <col min="25" max="25" width="10.57421875" style="54" customWidth="1"/>
    <col min="26" max="26" width="11.57421875" style="54" customWidth="1"/>
    <col min="27" max="27" width="11.421875" style="2" customWidth="1"/>
    <col min="28" max="28" width="11.8515625" style="2" customWidth="1"/>
    <col min="29" max="29" width="11.00390625" style="2" customWidth="1"/>
    <col min="30" max="31" width="11.57421875" style="2" customWidth="1"/>
    <col min="32" max="32" width="12.421875" style="2" customWidth="1"/>
    <col min="33" max="34" width="11.8515625" style="2" customWidth="1"/>
    <col min="35" max="37" width="9.140625" style="2" customWidth="1"/>
    <col min="38" max="16384" width="0" style="2" hidden="1" customWidth="1"/>
  </cols>
  <sheetData>
    <row r="1" spans="2:16" ht="21.75" customHeight="1">
      <c r="B1" s="269" t="s">
        <v>451</v>
      </c>
      <c r="C1" s="269"/>
      <c r="D1" s="269"/>
      <c r="E1" s="269"/>
      <c r="F1" s="269"/>
      <c r="G1" s="269"/>
      <c r="H1" s="269"/>
      <c r="I1" s="269"/>
      <c r="J1" s="269"/>
      <c r="K1" s="53"/>
      <c r="L1" s="53"/>
      <c r="M1" s="53"/>
      <c r="N1" s="53"/>
      <c r="O1" s="53"/>
      <c r="P1" s="53"/>
    </row>
    <row r="2" spans="2:16" ht="21.75" customHeight="1">
      <c r="B2" s="185" t="s">
        <v>328</v>
      </c>
      <c r="C2" s="132"/>
      <c r="D2" s="132"/>
      <c r="E2" s="132"/>
      <c r="F2" s="132"/>
      <c r="G2" s="132"/>
      <c r="H2" s="132"/>
      <c r="I2" s="132"/>
      <c r="J2" s="132"/>
      <c r="K2" s="53"/>
      <c r="L2" s="53"/>
      <c r="M2" s="53"/>
      <c r="N2" s="53"/>
      <c r="O2" s="53"/>
      <c r="P2" s="53"/>
    </row>
    <row r="3" spans="1:21" s="31" customFormat="1" ht="111.75" customHeight="1">
      <c r="A3" s="56"/>
      <c r="B3" s="302" t="s">
        <v>419</v>
      </c>
      <c r="C3" s="303"/>
      <c r="D3" s="303"/>
      <c r="E3" s="303"/>
      <c r="F3" s="303"/>
      <c r="G3" s="303"/>
      <c r="H3" s="303"/>
      <c r="I3" s="304"/>
      <c r="J3" s="55"/>
      <c r="K3" s="55"/>
      <c r="L3" s="55"/>
      <c r="M3" s="55"/>
      <c r="N3" s="55"/>
      <c r="O3" s="55"/>
      <c r="P3" s="56"/>
      <c r="Q3" s="56"/>
      <c r="R3" s="56"/>
      <c r="S3" s="56"/>
      <c r="T3" s="56"/>
      <c r="U3" s="56"/>
    </row>
    <row r="4" spans="2:16" ht="21.75" customHeight="1">
      <c r="B4" s="132"/>
      <c r="C4" s="132"/>
      <c r="D4" s="132"/>
      <c r="E4" s="132"/>
      <c r="F4" s="132"/>
      <c r="G4" s="132"/>
      <c r="H4" s="132"/>
      <c r="I4" s="132"/>
      <c r="J4" s="132"/>
      <c r="K4" s="53"/>
      <c r="L4" s="53"/>
      <c r="M4" s="53"/>
      <c r="N4" s="53"/>
      <c r="O4" s="53"/>
      <c r="P4" s="53"/>
    </row>
    <row r="5" spans="2:16" ht="23.25">
      <c r="B5" s="270" t="s">
        <v>63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</row>
    <row r="6" spans="2:16" ht="23.25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26" s="32" customFormat="1" ht="15.75">
      <c r="A7" s="59"/>
      <c r="B7" s="61" t="s">
        <v>64</v>
      </c>
      <c r="C7" s="236"/>
      <c r="D7" s="236"/>
      <c r="E7" s="236"/>
      <c r="F7" s="236"/>
      <c r="G7" s="236"/>
      <c r="H7" s="236"/>
      <c r="I7" s="236"/>
      <c r="J7" s="236"/>
      <c r="K7" s="58"/>
      <c r="L7" s="58"/>
      <c r="M7" s="58"/>
      <c r="N7" s="58"/>
      <c r="O7" s="58"/>
      <c r="P7" s="58"/>
      <c r="Q7" s="58"/>
      <c r="R7" s="58"/>
      <c r="S7" s="58"/>
      <c r="T7" s="59"/>
      <c r="U7" s="59"/>
      <c r="V7" s="59"/>
      <c r="W7" s="59"/>
      <c r="X7" s="59"/>
      <c r="Y7" s="59"/>
      <c r="Z7" s="59"/>
    </row>
    <row r="8" spans="1:26" s="32" customFormat="1" ht="15.75" customHeight="1">
      <c r="A8" s="59"/>
      <c r="B8" s="57" t="s">
        <v>65</v>
      </c>
      <c r="C8" s="236"/>
      <c r="D8" s="236"/>
      <c r="E8" s="236"/>
      <c r="F8" s="236"/>
      <c r="G8" s="236"/>
      <c r="H8" s="236"/>
      <c r="I8" s="236"/>
      <c r="J8" s="236"/>
      <c r="K8" s="60"/>
      <c r="L8" s="60"/>
      <c r="M8" s="60"/>
      <c r="N8" s="60"/>
      <c r="O8" s="60"/>
      <c r="P8" s="60"/>
      <c r="Q8" s="60"/>
      <c r="R8" s="60"/>
      <c r="S8" s="60"/>
      <c r="T8" s="59"/>
      <c r="U8" s="59"/>
      <c r="V8" s="59"/>
      <c r="W8" s="59"/>
      <c r="X8" s="59"/>
      <c r="Y8" s="59"/>
      <c r="Z8" s="59"/>
    </row>
    <row r="9" spans="1:26" s="32" customFormat="1" ht="15.75" customHeight="1">
      <c r="A9" s="59"/>
      <c r="B9" s="57" t="s">
        <v>66</v>
      </c>
      <c r="C9" s="236"/>
      <c r="D9" s="236"/>
      <c r="E9" s="236"/>
      <c r="F9" s="236"/>
      <c r="G9" s="236"/>
      <c r="H9" s="236"/>
      <c r="I9" s="236"/>
      <c r="J9" s="236"/>
      <c r="K9" s="60"/>
      <c r="L9" s="60"/>
      <c r="M9" s="60"/>
      <c r="N9" s="60"/>
      <c r="O9" s="60"/>
      <c r="P9" s="60"/>
      <c r="Q9" s="60"/>
      <c r="R9" s="60"/>
      <c r="S9" s="60"/>
      <c r="T9" s="59"/>
      <c r="U9" s="59"/>
      <c r="V9" s="59"/>
      <c r="W9" s="59"/>
      <c r="X9" s="59"/>
      <c r="Y9" s="59"/>
      <c r="Z9" s="59"/>
    </row>
    <row r="10" spans="1:26" s="32" customFormat="1" ht="15.75" customHeight="1">
      <c r="A10" s="59"/>
      <c r="B10" s="57" t="s">
        <v>67</v>
      </c>
      <c r="C10" s="236"/>
      <c r="D10" s="236"/>
      <c r="E10" s="236"/>
      <c r="F10" s="236"/>
      <c r="G10" s="236"/>
      <c r="H10" s="236"/>
      <c r="I10" s="236"/>
      <c r="J10" s="236"/>
      <c r="K10" s="57"/>
      <c r="L10" s="57"/>
      <c r="M10" s="57"/>
      <c r="N10" s="57"/>
      <c r="O10" s="57"/>
      <c r="P10" s="57"/>
      <c r="Q10" s="57"/>
      <c r="R10" s="57"/>
      <c r="S10" s="57"/>
      <c r="T10" s="59"/>
      <c r="U10" s="59"/>
      <c r="V10" s="59"/>
      <c r="W10" s="59"/>
      <c r="X10" s="59"/>
      <c r="Y10" s="59"/>
      <c r="Z10" s="59"/>
    </row>
    <row r="11" spans="1:26" s="32" customFormat="1" ht="15.75" customHeight="1">
      <c r="A11" s="59"/>
      <c r="B11" s="57" t="s">
        <v>68</v>
      </c>
      <c r="C11" s="236"/>
      <c r="D11" s="236"/>
      <c r="E11" s="236"/>
      <c r="F11" s="236"/>
      <c r="G11" s="236"/>
      <c r="H11" s="236"/>
      <c r="I11" s="236"/>
      <c r="J11" s="236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s="32" customFormat="1" ht="15.75" customHeight="1">
      <c r="A12" s="59"/>
      <c r="B12" s="59" t="s">
        <v>141</v>
      </c>
      <c r="C12" s="236"/>
      <c r="D12" s="236"/>
      <c r="E12" s="236"/>
      <c r="F12" s="236"/>
      <c r="G12" s="236"/>
      <c r="H12" s="236"/>
      <c r="I12" s="236"/>
      <c r="J12" s="236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s="32" customFormat="1" ht="15.75" customHeight="1">
      <c r="A13" s="59"/>
      <c r="B13" s="62" t="s">
        <v>69</v>
      </c>
      <c r="C13" s="236"/>
      <c r="D13" s="236"/>
      <c r="E13" s="236"/>
      <c r="F13" s="236"/>
      <c r="G13" s="236"/>
      <c r="H13" s="236"/>
      <c r="I13" s="236"/>
      <c r="J13" s="236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s="32" customFormat="1" ht="15.75" customHeight="1">
      <c r="A14" s="59"/>
      <c r="B14" s="62" t="s">
        <v>70</v>
      </c>
      <c r="C14" s="236"/>
      <c r="D14" s="236"/>
      <c r="E14" s="236"/>
      <c r="F14" s="236"/>
      <c r="G14" s="236"/>
      <c r="H14" s="236"/>
      <c r="I14" s="236"/>
      <c r="J14" s="236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s="32" customFormat="1" ht="15.75" customHeight="1">
      <c r="A15" s="59"/>
      <c r="B15" s="62" t="s">
        <v>71</v>
      </c>
      <c r="C15" s="236"/>
      <c r="D15" s="236"/>
      <c r="E15" s="236"/>
      <c r="F15" s="236"/>
      <c r="G15" s="236"/>
      <c r="H15" s="236"/>
      <c r="I15" s="236"/>
      <c r="J15" s="236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s="32" customFormat="1" ht="15.75" customHeight="1">
      <c r="A16" s="59"/>
      <c r="B16" s="59" t="s">
        <v>142</v>
      </c>
      <c r="C16" s="236"/>
      <c r="D16" s="236"/>
      <c r="E16" s="236"/>
      <c r="F16" s="236"/>
      <c r="G16" s="236"/>
      <c r="H16" s="236"/>
      <c r="I16" s="236"/>
      <c r="J16" s="236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32" customFormat="1" ht="15.75" customHeight="1">
      <c r="A17" s="59"/>
      <c r="B17" s="62"/>
      <c r="C17" s="70"/>
      <c r="D17" s="57"/>
      <c r="E17" s="57"/>
      <c r="F17" s="57"/>
      <c r="G17" s="57"/>
      <c r="H17" s="57"/>
      <c r="I17" s="57"/>
      <c r="J17" s="57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5" s="32" customFormat="1" ht="15.75" customHeight="1">
      <c r="A18" s="59"/>
      <c r="B18" s="63" t="s">
        <v>2</v>
      </c>
      <c r="C18" s="235" t="s">
        <v>3</v>
      </c>
      <c r="D18" s="235"/>
      <c r="E18" s="235" t="s">
        <v>4</v>
      </c>
      <c r="F18" s="235"/>
      <c r="G18" s="235" t="s">
        <v>5</v>
      </c>
      <c r="H18" s="235"/>
      <c r="I18" s="235"/>
      <c r="J18" s="235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1:25" s="32" customFormat="1" ht="15.75" customHeight="1">
      <c r="A19" s="59"/>
      <c r="B19" s="60"/>
      <c r="C19" s="34"/>
      <c r="D19" s="34"/>
      <c r="E19" s="34"/>
      <c r="F19" s="34"/>
      <c r="G19" s="35"/>
      <c r="H19" s="35"/>
      <c r="I19" s="35"/>
      <c r="J19" s="35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6" s="32" customFormat="1" ht="15.75" customHeight="1">
      <c r="A20" s="59"/>
      <c r="B20" s="57"/>
      <c r="C20" s="57"/>
      <c r="D20" s="57"/>
      <c r="E20" s="57"/>
      <c r="F20" s="57"/>
      <c r="G20" s="71"/>
      <c r="H20" s="71"/>
      <c r="I20" s="71"/>
      <c r="J20" s="71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s="32" customFormat="1" ht="15.75" customHeight="1">
      <c r="A21" s="59"/>
      <c r="B21" s="57"/>
      <c r="C21" s="190" t="s">
        <v>356</v>
      </c>
      <c r="D21" s="57"/>
      <c r="E21" s="57"/>
      <c r="F21" s="57"/>
      <c r="G21" s="71"/>
      <c r="H21" s="71"/>
      <c r="I21" s="71"/>
      <c r="J21" s="71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s="32" customFormat="1" ht="15.75" customHeight="1">
      <c r="A22" s="59"/>
      <c r="B22" s="63" t="s">
        <v>72</v>
      </c>
      <c r="C22" s="63"/>
      <c r="D22" s="63"/>
      <c r="E22" s="63"/>
      <c r="F22" s="63"/>
      <c r="G22" s="63"/>
      <c r="H22" s="63"/>
      <c r="I22" s="63"/>
      <c r="J22" s="71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s="32" customFormat="1" ht="15.75" customHeight="1">
      <c r="A23" s="59"/>
      <c r="B23" s="57" t="s">
        <v>0</v>
      </c>
      <c r="C23" s="35"/>
      <c r="D23" s="72"/>
      <c r="E23" s="72"/>
      <c r="F23" s="57"/>
      <c r="G23" s="57"/>
      <c r="H23" s="57"/>
      <c r="I23" s="5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s="32" customFormat="1" ht="15.75">
      <c r="A24" s="59"/>
      <c r="B24" s="57" t="s">
        <v>73</v>
      </c>
      <c r="C24" s="35"/>
      <c r="D24" s="72"/>
      <c r="E24" s="72"/>
      <c r="F24" s="57"/>
      <c r="G24" s="73"/>
      <c r="H24" s="74"/>
      <c r="I24" s="57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s="32" customFormat="1" ht="15.75">
      <c r="A25" s="59"/>
      <c r="B25" s="57" t="s">
        <v>1</v>
      </c>
      <c r="C25" s="35"/>
      <c r="D25" s="72"/>
      <c r="E25" s="72"/>
      <c r="F25" s="57"/>
      <c r="G25" s="73"/>
      <c r="H25" s="74"/>
      <c r="I25" s="57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s="32" customFormat="1" ht="15.75">
      <c r="A26" s="59"/>
      <c r="B26" s="57"/>
      <c r="C26" s="116">
        <f>SUM(C23:C25)</f>
        <v>0</v>
      </c>
      <c r="D26" s="57"/>
      <c r="E26" s="57"/>
      <c r="F26" s="57"/>
      <c r="G26" s="73"/>
      <c r="H26" s="74"/>
      <c r="I26" s="57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s="32" customFormat="1" ht="15.75" customHeight="1">
      <c r="A27" s="59"/>
      <c r="B27" s="64" t="s">
        <v>74</v>
      </c>
      <c r="C27" s="37"/>
      <c r="D27" s="64"/>
      <c r="E27" s="64"/>
      <c r="F27" s="64"/>
      <c r="G27" s="73"/>
      <c r="H27" s="74"/>
      <c r="I27" s="64"/>
      <c r="J27" s="64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s="32" customFormat="1" ht="15.75">
      <c r="A28" s="59"/>
      <c r="B28" s="65" t="s">
        <v>75</v>
      </c>
      <c r="C28" s="35"/>
      <c r="D28" s="65"/>
      <c r="E28" s="65"/>
      <c r="F28" s="57"/>
      <c r="G28" s="73"/>
      <c r="H28" s="74"/>
      <c r="I28" s="65"/>
      <c r="J28" s="60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s="32" customFormat="1" ht="15.75">
      <c r="A29" s="59"/>
      <c r="B29" s="65" t="s">
        <v>76</v>
      </c>
      <c r="C29" s="35"/>
      <c r="D29" s="65"/>
      <c r="E29" s="65"/>
      <c r="F29" s="65"/>
      <c r="G29" s="73"/>
      <c r="H29" s="74"/>
      <c r="I29" s="65"/>
      <c r="J29" s="60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s="32" customFormat="1" ht="15.75" customHeight="1">
      <c r="A30" s="59"/>
      <c r="B30" s="57" t="s">
        <v>77</v>
      </c>
      <c r="C30" s="116">
        <f>SUM(C28:C29)</f>
        <v>0</v>
      </c>
      <c r="D30" s="72" t="str">
        <f>+IF(C26=C30,"OK","WRONG")</f>
        <v>OK</v>
      </c>
      <c r="E30" s="72"/>
      <c r="F30" s="57"/>
      <c r="G30" s="73"/>
      <c r="H30" s="74"/>
      <c r="I30" s="57"/>
      <c r="J30" s="71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s="32" customFormat="1" ht="15.75" customHeight="1">
      <c r="A31" s="59"/>
      <c r="C31" s="72"/>
      <c r="D31" s="72"/>
      <c r="E31" s="72"/>
      <c r="F31" s="57"/>
      <c r="G31" s="73"/>
      <c r="H31" s="74"/>
      <c r="I31" s="57"/>
      <c r="J31" s="71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s="32" customFormat="1" ht="15.75" customHeight="1">
      <c r="A32" s="59"/>
      <c r="B32" s="64" t="s">
        <v>307</v>
      </c>
      <c r="C32" s="35"/>
      <c r="D32" s="65"/>
      <c r="E32" s="72"/>
      <c r="F32" s="57"/>
      <c r="G32" s="73"/>
      <c r="H32" s="74"/>
      <c r="I32" s="57"/>
      <c r="J32" s="71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s="32" customFormat="1" ht="15.75" customHeight="1">
      <c r="A33" s="59"/>
      <c r="B33" s="64"/>
      <c r="C33" s="64"/>
      <c r="D33" s="65"/>
      <c r="E33" s="72"/>
      <c r="F33" s="57"/>
      <c r="G33" s="73"/>
      <c r="H33" s="74"/>
      <c r="I33" s="57"/>
      <c r="J33" s="71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s="32" customFormat="1" ht="15.75">
      <c r="A34" s="59"/>
      <c r="B34" s="190" t="s">
        <v>357</v>
      </c>
      <c r="C34" s="72"/>
      <c r="D34" s="72"/>
      <c r="E34" s="63"/>
      <c r="F34" s="63"/>
      <c r="G34" s="73"/>
      <c r="H34" s="74"/>
      <c r="I34" s="63"/>
      <c r="J34" s="71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s="32" customFormat="1" ht="15.75" customHeight="1">
      <c r="A35" s="59"/>
      <c r="B35" s="32" t="s">
        <v>91</v>
      </c>
      <c r="C35" s="35"/>
      <c r="D35" s="75"/>
      <c r="E35" s="75"/>
      <c r="F35" s="75"/>
      <c r="G35" s="75"/>
      <c r="H35" s="75"/>
      <c r="I35" s="75"/>
      <c r="J35" s="71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s="32" customFormat="1" ht="15.75" customHeight="1">
      <c r="A36" s="59"/>
      <c r="B36" s="66" t="s">
        <v>95</v>
      </c>
      <c r="C36" s="35"/>
      <c r="D36" s="75"/>
      <c r="E36" s="75"/>
      <c r="F36" s="75"/>
      <c r="G36" s="75"/>
      <c r="H36" s="75"/>
      <c r="I36" s="75"/>
      <c r="J36" s="71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s="32" customFormat="1" ht="15.75" customHeight="1">
      <c r="A37" s="59"/>
      <c r="B37" s="66" t="s">
        <v>154</v>
      </c>
      <c r="C37" s="35"/>
      <c r="D37" s="75"/>
      <c r="E37" s="75"/>
      <c r="F37" s="75"/>
      <c r="G37" s="75"/>
      <c r="H37" s="75"/>
      <c r="I37" s="75"/>
      <c r="J37" s="71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s="32" customFormat="1" ht="15.75" customHeight="1">
      <c r="A38" s="59"/>
      <c r="B38" s="67" t="s">
        <v>167</v>
      </c>
      <c r="C38" s="35"/>
      <c r="D38" s="75"/>
      <c r="E38" s="75"/>
      <c r="F38" s="75"/>
      <c r="G38" s="75"/>
      <c r="H38" s="75"/>
      <c r="I38" s="75"/>
      <c r="J38" s="71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32" customFormat="1" ht="15.75" customHeight="1">
      <c r="A39" s="59"/>
      <c r="B39" s="67" t="s">
        <v>150</v>
      </c>
      <c r="C39" s="35"/>
      <c r="D39" s="75"/>
      <c r="E39" s="75"/>
      <c r="F39" s="75"/>
      <c r="G39" s="75"/>
      <c r="H39" s="75"/>
      <c r="I39" s="75"/>
      <c r="J39" s="71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s="32" customFormat="1" ht="15.75" customHeight="1">
      <c r="A40" s="59"/>
      <c r="B40" s="67" t="s">
        <v>151</v>
      </c>
      <c r="C40" s="35"/>
      <c r="D40" s="75"/>
      <c r="E40" s="75"/>
      <c r="F40" s="75"/>
      <c r="G40" s="75"/>
      <c r="H40" s="75"/>
      <c r="I40" s="75"/>
      <c r="J40" s="71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s="32" customFormat="1" ht="15.75" customHeight="1">
      <c r="A41" s="59"/>
      <c r="B41" s="67" t="s">
        <v>153</v>
      </c>
      <c r="C41" s="35"/>
      <c r="D41" s="75"/>
      <c r="E41" s="75"/>
      <c r="F41" s="59"/>
      <c r="G41" s="75"/>
      <c r="H41" s="75"/>
      <c r="I41" s="75"/>
      <c r="J41" s="71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s="32" customFormat="1" ht="15" customHeight="1">
      <c r="A42" s="59"/>
      <c r="B42" s="67" t="s">
        <v>127</v>
      </c>
      <c r="C42" s="35"/>
      <c r="D42" s="75"/>
      <c r="E42" s="75"/>
      <c r="F42" s="75"/>
      <c r="G42" s="75"/>
      <c r="H42" s="75"/>
      <c r="I42" s="75"/>
      <c r="J42" s="71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32" customFormat="1" ht="15.75" customHeight="1">
      <c r="A43" s="59"/>
      <c r="B43" s="57"/>
      <c r="C43" s="116">
        <f>SUM(C35:C42)</f>
        <v>0</v>
      </c>
      <c r="D43" s="72" t="str">
        <f>+IF(C26&lt;=C43,"OK","WRONG")</f>
        <v>OK</v>
      </c>
      <c r="E43" s="72"/>
      <c r="F43" s="57"/>
      <c r="G43" s="57"/>
      <c r="H43" s="57"/>
      <c r="I43" s="57"/>
      <c r="J43" s="57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s="32" customFormat="1" ht="17.25" customHeight="1">
      <c r="A44" s="59"/>
      <c r="B44" s="63" t="s">
        <v>78</v>
      </c>
      <c r="C44" s="33"/>
      <c r="D44" s="63"/>
      <c r="E44" s="63"/>
      <c r="F44" s="63"/>
      <c r="G44" s="63"/>
      <c r="H44" s="63"/>
      <c r="I44" s="63"/>
      <c r="J44" s="63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s="32" customFormat="1" ht="15.75" customHeight="1">
      <c r="A45" s="59"/>
      <c r="B45" s="57" t="s">
        <v>306</v>
      </c>
      <c r="C45" s="34"/>
      <c r="D45" s="72"/>
      <c r="E45" s="72"/>
      <c r="F45" s="60"/>
      <c r="G45" s="57"/>
      <c r="H45" s="57"/>
      <c r="I45" s="57"/>
      <c r="J45" s="5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s="32" customFormat="1" ht="15.75" customHeight="1">
      <c r="A46" s="59"/>
      <c r="B46" s="57" t="s">
        <v>79</v>
      </c>
      <c r="C46" s="34"/>
      <c r="D46" s="57"/>
      <c r="E46" s="57"/>
      <c r="F46" s="60"/>
      <c r="G46" s="57"/>
      <c r="H46" s="57"/>
      <c r="I46" s="57"/>
      <c r="J46" s="5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s="32" customFormat="1" ht="15.75" customHeight="1">
      <c r="A47" s="59"/>
      <c r="B47" s="57" t="s">
        <v>80</v>
      </c>
      <c r="C47" s="34"/>
      <c r="D47" s="57"/>
      <c r="E47" s="57"/>
      <c r="F47" s="60"/>
      <c r="G47" s="57"/>
      <c r="H47" s="57"/>
      <c r="I47" s="57"/>
      <c r="J47" s="5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s="32" customFormat="1" ht="15.75" customHeight="1">
      <c r="A48" s="59"/>
      <c r="B48" s="57" t="s">
        <v>81</v>
      </c>
      <c r="C48" s="34"/>
      <c r="D48" s="57"/>
      <c r="E48" s="57"/>
      <c r="F48" s="60"/>
      <c r="G48" s="57"/>
      <c r="H48" s="57"/>
      <c r="I48" s="57"/>
      <c r="J48" s="5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s="32" customFormat="1" ht="15.75" customHeight="1">
      <c r="A49" s="59"/>
      <c r="B49" s="57" t="s">
        <v>82</v>
      </c>
      <c r="C49" s="34"/>
      <c r="D49" s="57"/>
      <c r="E49" s="57"/>
      <c r="F49" s="60"/>
      <c r="G49" s="57"/>
      <c r="H49" s="57"/>
      <c r="I49" s="57"/>
      <c r="J49" s="5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s="32" customFormat="1" ht="15.75" customHeight="1">
      <c r="A50" s="59"/>
      <c r="B50" s="57" t="s">
        <v>83</v>
      </c>
      <c r="C50" s="34"/>
      <c r="D50" s="57"/>
      <c r="E50" s="57"/>
      <c r="F50" s="60"/>
      <c r="G50" s="57"/>
      <c r="H50" s="57"/>
      <c r="I50" s="57"/>
      <c r="J50" s="5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s="32" customFormat="1" ht="15.75" customHeight="1">
      <c r="A51" s="59"/>
      <c r="B51" s="57" t="s">
        <v>157</v>
      </c>
      <c r="C51" s="34"/>
      <c r="D51" s="57"/>
      <c r="E51" s="57"/>
      <c r="F51" s="60"/>
      <c r="G51" s="57"/>
      <c r="H51" s="57"/>
      <c r="I51" s="57"/>
      <c r="J51" s="5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s="32" customFormat="1" ht="15.75" customHeight="1">
      <c r="A52" s="59"/>
      <c r="B52" s="57" t="s">
        <v>333</v>
      </c>
      <c r="C52" s="34"/>
      <c r="D52" s="57"/>
      <c r="E52" s="57"/>
      <c r="F52" s="60"/>
      <c r="G52" s="57"/>
      <c r="H52" s="57"/>
      <c r="I52" s="57"/>
      <c r="J52" s="5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s="32" customFormat="1" ht="15.75" customHeight="1">
      <c r="A53" s="59"/>
      <c r="B53" s="57"/>
      <c r="C53" s="116">
        <f>SUM(C45:C52)</f>
        <v>0</v>
      </c>
      <c r="D53" s="72" t="str">
        <f>+IF(C26=C53,"OK","WRONG")</f>
        <v>OK</v>
      </c>
      <c r="E53" s="72"/>
      <c r="F53" s="57"/>
      <c r="G53" s="57"/>
      <c r="H53" s="57"/>
      <c r="I53" s="57"/>
      <c r="J53" s="5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s="32" customFormat="1" ht="15.75">
      <c r="A54" s="59"/>
      <c r="B54" s="68" t="s">
        <v>84</v>
      </c>
      <c r="C54" s="2"/>
      <c r="D54" s="57"/>
      <c r="E54" s="57"/>
      <c r="F54" s="57"/>
      <c r="G54" s="57"/>
      <c r="H54" s="57"/>
      <c r="I54" s="57"/>
      <c r="J54" s="57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s="32" customFormat="1" ht="15.75">
      <c r="A55" s="59"/>
      <c r="B55" s="67" t="s">
        <v>85</v>
      </c>
      <c r="C55" s="34"/>
      <c r="D55" s="307" t="str">
        <f>+IF(C26=C55+C56,"OK","WRONG")</f>
        <v>OK</v>
      </c>
      <c r="E55" s="128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s="32" customFormat="1" ht="18" customHeight="1">
      <c r="A56" s="59"/>
      <c r="B56" s="67" t="s">
        <v>297</v>
      </c>
      <c r="C56" s="34"/>
      <c r="D56" s="307"/>
      <c r="E56" s="128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s="32" customFormat="1" ht="18" customHeight="1">
      <c r="A57" s="59"/>
      <c r="B57" s="67"/>
      <c r="C57" s="67"/>
      <c r="D57" s="168"/>
      <c r="E57" s="128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s="32" customFormat="1" ht="15.75">
      <c r="A58" s="59"/>
      <c r="B58" s="54" t="s">
        <v>432</v>
      </c>
      <c r="C58" s="2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s="32" customFormat="1" ht="15.75">
      <c r="A59" s="59"/>
      <c r="B59" s="67" t="s">
        <v>86</v>
      </c>
      <c r="C59" s="3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s="32" customFormat="1" ht="15.75">
      <c r="A60" s="59"/>
      <c r="B60" s="67" t="s">
        <v>87</v>
      </c>
      <c r="C60" s="3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s="32" customFormat="1" ht="15.75">
      <c r="A61" s="59"/>
      <c r="B61" s="67" t="s">
        <v>22</v>
      </c>
      <c r="C61" s="117">
        <f>SUM(C59:C60)</f>
        <v>0</v>
      </c>
      <c r="D61" s="72" t="str">
        <f>+IF(C61&lt;=F220,"OK","WRONG")</f>
        <v>OK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2:11" ht="15.75">
      <c r="B62" s="68"/>
      <c r="C62" s="54"/>
      <c r="D62" s="54"/>
      <c r="E62" s="54"/>
      <c r="F62" s="54"/>
      <c r="G62" s="54"/>
      <c r="H62" s="54"/>
      <c r="I62" s="54"/>
      <c r="J62" s="54"/>
      <c r="K62" s="54"/>
    </row>
    <row r="63" spans="2:11" ht="15.75">
      <c r="B63" s="63" t="s">
        <v>308</v>
      </c>
      <c r="C63" s="33"/>
      <c r="D63" s="57"/>
      <c r="E63" s="72"/>
      <c r="F63" s="54"/>
      <c r="G63" s="54"/>
      <c r="H63" s="54"/>
      <c r="I63" s="54"/>
      <c r="J63" s="54"/>
      <c r="K63" s="54"/>
    </row>
    <row r="64" spans="2:11" ht="15.75">
      <c r="B64" s="57" t="s">
        <v>309</v>
      </c>
      <c r="C64" s="34"/>
      <c r="D64" s="57"/>
      <c r="E64" s="72"/>
      <c r="F64" s="54"/>
      <c r="G64" s="54"/>
      <c r="H64" s="54"/>
      <c r="I64" s="54"/>
      <c r="J64" s="54"/>
      <c r="K64" s="54"/>
    </row>
    <row r="65" spans="2:11" ht="15.75">
      <c r="B65" s="57" t="s">
        <v>313</v>
      </c>
      <c r="C65" s="34"/>
      <c r="D65" s="57"/>
      <c r="E65" s="72"/>
      <c r="F65" s="54"/>
      <c r="G65" s="54"/>
      <c r="H65" s="54"/>
      <c r="I65" s="54"/>
      <c r="J65" s="54"/>
      <c r="K65" s="54"/>
    </row>
    <row r="66" spans="2:11" ht="15.75">
      <c r="B66" s="57"/>
      <c r="C66" s="116">
        <f>SUM(C64:C65)</f>
        <v>0</v>
      </c>
      <c r="D66" s="72" t="str">
        <f>+IF(C30=C66,"OK","WRONG")</f>
        <v>OK</v>
      </c>
      <c r="E66" s="72"/>
      <c r="F66" s="54"/>
      <c r="G66" s="54"/>
      <c r="H66" s="54"/>
      <c r="I66" s="54"/>
      <c r="J66" s="54"/>
      <c r="K66" s="54"/>
    </row>
    <row r="67" spans="2:11" ht="15.75">
      <c r="B67" s="57"/>
      <c r="C67" s="57"/>
      <c r="D67" s="72"/>
      <c r="E67" s="72"/>
      <c r="F67" s="54"/>
      <c r="G67" s="54"/>
      <c r="H67" s="54"/>
      <c r="I67" s="54"/>
      <c r="J67" s="54"/>
      <c r="K67" s="54"/>
    </row>
    <row r="68" spans="2:11" ht="31.5">
      <c r="B68" s="57" t="s">
        <v>358</v>
      </c>
      <c r="C68" s="34"/>
      <c r="D68" s="72"/>
      <c r="E68" s="72"/>
      <c r="F68" s="54"/>
      <c r="G68" s="54"/>
      <c r="H68" s="54"/>
      <c r="I68" s="54"/>
      <c r="J68" s="54"/>
      <c r="K68" s="54"/>
    </row>
    <row r="69" spans="2:11" ht="31.5">
      <c r="B69" s="57" t="s">
        <v>359</v>
      </c>
      <c r="C69" s="34"/>
      <c r="D69" s="72"/>
      <c r="E69" s="72"/>
      <c r="F69" s="54"/>
      <c r="G69" s="54"/>
      <c r="H69" s="54"/>
      <c r="I69" s="54"/>
      <c r="J69" s="54"/>
      <c r="K69" s="54"/>
    </row>
    <row r="70" spans="2:11" ht="15.75">
      <c r="B70" s="57"/>
      <c r="C70" s="57"/>
      <c r="D70" s="72"/>
      <c r="E70" s="72"/>
      <c r="F70" s="54"/>
      <c r="G70" s="54"/>
      <c r="H70" s="54"/>
      <c r="I70" s="54"/>
      <c r="J70" s="54"/>
      <c r="K70" s="54"/>
    </row>
    <row r="71" spans="2:11" ht="23.25">
      <c r="B71" s="103" t="s">
        <v>88</v>
      </c>
      <c r="C71" s="54"/>
      <c r="D71" s="54"/>
      <c r="E71" s="54"/>
      <c r="F71" s="54"/>
      <c r="G71" s="54"/>
      <c r="H71" s="54"/>
      <c r="I71" s="54"/>
      <c r="J71" s="54"/>
      <c r="K71" s="54"/>
    </row>
    <row r="72" spans="2:11" ht="15.75">
      <c r="B72" s="68"/>
      <c r="C72" s="54"/>
      <c r="D72" s="54"/>
      <c r="E72" s="54"/>
      <c r="F72" s="54"/>
      <c r="G72" s="54"/>
      <c r="H72" s="54"/>
      <c r="I72" s="54"/>
      <c r="J72" s="54"/>
      <c r="K72" s="54"/>
    </row>
    <row r="73" spans="2:11" ht="15.75">
      <c r="B73" s="69" t="s">
        <v>360</v>
      </c>
      <c r="C73" s="54"/>
      <c r="D73" s="54"/>
      <c r="E73" s="54"/>
      <c r="F73" s="54"/>
      <c r="G73" s="54"/>
      <c r="H73" s="54"/>
      <c r="I73" s="54"/>
      <c r="J73" s="54"/>
      <c r="K73" s="54"/>
    </row>
    <row r="74" spans="3:26" ht="18" customHeight="1">
      <c r="C74" s="54"/>
      <c r="D74" s="54"/>
      <c r="E74" s="54"/>
      <c r="F74" s="54"/>
      <c r="G74" s="54"/>
      <c r="H74" s="54"/>
      <c r="I74" s="54"/>
      <c r="J74" s="54"/>
      <c r="K74" s="54"/>
      <c r="U74" s="2"/>
      <c r="V74" s="2"/>
      <c r="W74" s="2"/>
      <c r="X74" s="2"/>
      <c r="Y74" s="2"/>
      <c r="Z74" s="2"/>
    </row>
    <row r="75" spans="1:20" s="113" customFormat="1" ht="31.5">
      <c r="A75" s="112"/>
      <c r="B75" s="191" t="s">
        <v>12</v>
      </c>
      <c r="C75" s="204" t="s">
        <v>356</v>
      </c>
      <c r="D75" s="188" t="s">
        <v>362</v>
      </c>
      <c r="E75" s="188" t="s">
        <v>89</v>
      </c>
      <c r="F75" s="188" t="s">
        <v>13</v>
      </c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</row>
    <row r="76" spans="2:26" ht="15.75">
      <c r="B76" s="94" t="s">
        <v>15</v>
      </c>
      <c r="C76" s="34"/>
      <c r="D76" s="34"/>
      <c r="E76" s="34"/>
      <c r="F76" s="34"/>
      <c r="G76" s="54"/>
      <c r="H76" s="54"/>
      <c r="I76" s="54"/>
      <c r="J76" s="54"/>
      <c r="K76" s="54"/>
      <c r="U76" s="2"/>
      <c r="V76" s="2"/>
      <c r="W76" s="2"/>
      <c r="X76" s="2"/>
      <c r="Y76" s="2"/>
      <c r="Z76" s="2"/>
    </row>
    <row r="77" spans="2:26" ht="15.75">
      <c r="B77" s="45" t="s">
        <v>16</v>
      </c>
      <c r="C77" s="34"/>
      <c r="D77" s="34"/>
      <c r="E77" s="34"/>
      <c r="F77" s="34"/>
      <c r="G77" s="54"/>
      <c r="H77" s="54"/>
      <c r="I77" s="54"/>
      <c r="J77" s="54"/>
      <c r="K77" s="54"/>
      <c r="U77" s="2"/>
      <c r="V77" s="2"/>
      <c r="W77" s="2"/>
      <c r="X77" s="2"/>
      <c r="Y77" s="2"/>
      <c r="Z77" s="2"/>
    </row>
    <row r="78" spans="2:26" ht="15.75">
      <c r="B78" s="45" t="s">
        <v>17</v>
      </c>
      <c r="C78" s="34"/>
      <c r="D78" s="34"/>
      <c r="E78" s="34"/>
      <c r="F78" s="34"/>
      <c r="G78" s="54"/>
      <c r="H78" s="54"/>
      <c r="I78" s="54"/>
      <c r="J78" s="54"/>
      <c r="K78" s="54"/>
      <c r="U78" s="2"/>
      <c r="V78" s="2"/>
      <c r="W78" s="2"/>
      <c r="X78" s="2"/>
      <c r="Y78" s="2"/>
      <c r="Z78" s="2"/>
    </row>
    <row r="79" spans="2:26" ht="15.75">
      <c r="B79" s="45" t="s">
        <v>18</v>
      </c>
      <c r="C79" s="34"/>
      <c r="D79" s="34"/>
      <c r="E79" s="34"/>
      <c r="F79" s="34"/>
      <c r="G79" s="54"/>
      <c r="H79" s="54"/>
      <c r="I79" s="54"/>
      <c r="J79" s="54"/>
      <c r="K79" s="54"/>
      <c r="U79" s="2"/>
      <c r="V79" s="2"/>
      <c r="W79" s="2"/>
      <c r="X79" s="2"/>
      <c r="Y79" s="2"/>
      <c r="Z79" s="2"/>
    </row>
    <row r="80" spans="2:26" ht="15.75">
      <c r="B80" s="45" t="s">
        <v>19</v>
      </c>
      <c r="C80" s="34"/>
      <c r="D80" s="34"/>
      <c r="E80" s="34"/>
      <c r="F80" s="34"/>
      <c r="G80" s="54"/>
      <c r="H80" s="54"/>
      <c r="I80" s="54"/>
      <c r="J80" s="54"/>
      <c r="K80" s="54"/>
      <c r="U80" s="2"/>
      <c r="V80" s="2"/>
      <c r="W80" s="2"/>
      <c r="X80" s="2"/>
      <c r="Y80" s="2"/>
      <c r="Z80" s="2"/>
    </row>
    <row r="81" spans="2:26" ht="15.75">
      <c r="B81" s="45" t="s">
        <v>20</v>
      </c>
      <c r="C81" s="34"/>
      <c r="D81" s="34"/>
      <c r="E81" s="34"/>
      <c r="F81" s="34"/>
      <c r="G81" s="54"/>
      <c r="H81" s="54"/>
      <c r="I81" s="54"/>
      <c r="J81" s="54"/>
      <c r="K81" s="54"/>
      <c r="U81" s="2"/>
      <c r="V81" s="2"/>
      <c r="W81" s="2"/>
      <c r="X81" s="2"/>
      <c r="Y81" s="2"/>
      <c r="Z81" s="2"/>
    </row>
    <row r="82" spans="2:26" ht="15.75">
      <c r="B82" s="45" t="s">
        <v>433</v>
      </c>
      <c r="C82" s="34"/>
      <c r="D82" s="34"/>
      <c r="E82" s="34"/>
      <c r="F82" s="34"/>
      <c r="G82" s="54"/>
      <c r="H82" s="54"/>
      <c r="I82" s="54"/>
      <c r="J82" s="54"/>
      <c r="K82" s="54"/>
      <c r="U82" s="2"/>
      <c r="V82" s="2"/>
      <c r="W82" s="2"/>
      <c r="X82" s="2"/>
      <c r="Y82" s="2"/>
      <c r="Z82" s="2"/>
    </row>
    <row r="83" spans="2:26" ht="15.75">
      <c r="B83" s="45" t="s">
        <v>136</v>
      </c>
      <c r="C83" s="34"/>
      <c r="D83" s="34"/>
      <c r="E83" s="34"/>
      <c r="F83" s="34"/>
      <c r="G83" s="54"/>
      <c r="H83" s="54"/>
      <c r="I83" s="54"/>
      <c r="J83" s="54"/>
      <c r="K83" s="54"/>
      <c r="U83" s="2"/>
      <c r="V83" s="2"/>
      <c r="W83" s="2"/>
      <c r="X83" s="2"/>
      <c r="Y83" s="2"/>
      <c r="Z83" s="2"/>
    </row>
    <row r="84" spans="2:26" ht="15.75">
      <c r="B84" s="94" t="s">
        <v>137</v>
      </c>
      <c r="C84" s="34"/>
      <c r="D84" s="34"/>
      <c r="E84" s="34"/>
      <c r="F84" s="34"/>
      <c r="G84" s="54"/>
      <c r="H84" s="54"/>
      <c r="I84" s="54"/>
      <c r="J84" s="54"/>
      <c r="K84" s="54"/>
      <c r="U84" s="2"/>
      <c r="V84" s="2"/>
      <c r="W84" s="2"/>
      <c r="X84" s="2"/>
      <c r="Y84" s="2"/>
      <c r="Z84" s="2"/>
    </row>
    <row r="85" spans="2:26" ht="15.75">
      <c r="B85" s="94" t="s">
        <v>138</v>
      </c>
      <c r="C85" s="34"/>
      <c r="D85" s="34"/>
      <c r="E85" s="34"/>
      <c r="F85" s="34"/>
      <c r="G85" s="54"/>
      <c r="H85" s="54"/>
      <c r="I85" s="54"/>
      <c r="J85" s="54"/>
      <c r="K85" s="54"/>
      <c r="U85" s="2"/>
      <c r="V85" s="2"/>
      <c r="W85" s="2"/>
      <c r="X85" s="2"/>
      <c r="Y85" s="2"/>
      <c r="Z85" s="2"/>
    </row>
    <row r="86" spans="2:26" ht="15.75">
      <c r="B86" s="94" t="s">
        <v>334</v>
      </c>
      <c r="C86" s="34"/>
      <c r="D86" s="34"/>
      <c r="E86" s="34"/>
      <c r="F86" s="34"/>
      <c r="G86" s="54"/>
      <c r="H86" s="54"/>
      <c r="I86" s="54"/>
      <c r="J86" s="54"/>
      <c r="K86" s="54"/>
      <c r="U86" s="2"/>
      <c r="V86" s="2"/>
      <c r="W86" s="2"/>
      <c r="X86" s="2"/>
      <c r="Y86" s="2"/>
      <c r="Z86" s="2"/>
    </row>
    <row r="87" spans="2:26" ht="15.75">
      <c r="B87" s="94" t="s">
        <v>361</v>
      </c>
      <c r="C87" s="34"/>
      <c r="D87" s="34"/>
      <c r="E87" s="34"/>
      <c r="F87" s="34"/>
      <c r="G87" s="54"/>
      <c r="H87" s="54"/>
      <c r="I87" s="54"/>
      <c r="J87" s="54"/>
      <c r="K87" s="54"/>
      <c r="U87" s="2"/>
      <c r="V87" s="2"/>
      <c r="W87" s="2"/>
      <c r="X87" s="2"/>
      <c r="Y87" s="2"/>
      <c r="Z87" s="2"/>
    </row>
    <row r="88" spans="2:26" ht="15.75">
      <c r="B88" s="94" t="s">
        <v>21</v>
      </c>
      <c r="C88" s="34"/>
      <c r="D88" s="34"/>
      <c r="E88" s="34"/>
      <c r="F88" s="34"/>
      <c r="G88" s="54"/>
      <c r="H88" s="54"/>
      <c r="I88" s="54"/>
      <c r="J88" s="54"/>
      <c r="K88" s="54"/>
      <c r="U88" s="2"/>
      <c r="V88" s="2"/>
      <c r="W88" s="2"/>
      <c r="X88" s="2"/>
      <c r="Y88" s="2"/>
      <c r="Z88" s="2"/>
    </row>
    <row r="89" s="54" customFormat="1" ht="15.75">
      <c r="B89" s="76"/>
    </row>
    <row r="90" s="54" customFormat="1" ht="15.75">
      <c r="B90" s="69" t="s">
        <v>310</v>
      </c>
    </row>
    <row r="91" s="54" customFormat="1" ht="15.75">
      <c r="B91" s="68"/>
    </row>
    <row r="92" spans="2:26" ht="23.25" customHeight="1">
      <c r="B92" s="262" t="s">
        <v>335</v>
      </c>
      <c r="C92" s="262" t="s">
        <v>14</v>
      </c>
      <c r="D92" s="127" t="s">
        <v>23</v>
      </c>
      <c r="E92" s="261" t="s">
        <v>363</v>
      </c>
      <c r="F92" s="261"/>
      <c r="G92" s="261"/>
      <c r="H92" s="261"/>
      <c r="I92" s="54"/>
      <c r="J92" s="54"/>
      <c r="K92" s="54"/>
      <c r="U92" s="2"/>
      <c r="V92" s="2"/>
      <c r="W92" s="2"/>
      <c r="X92" s="2"/>
      <c r="Y92" s="2"/>
      <c r="Z92" s="2"/>
    </row>
    <row r="93" spans="1:20" s="115" customFormat="1" ht="18" customHeight="1">
      <c r="A93" s="114"/>
      <c r="B93" s="263"/>
      <c r="C93" s="263"/>
      <c r="D93" s="105" t="s">
        <v>139</v>
      </c>
      <c r="E93" s="262"/>
      <c r="F93" s="262"/>
      <c r="G93" s="262"/>
      <c r="H93" s="262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</row>
    <row r="94" spans="2:26" ht="15.75">
      <c r="B94" s="7"/>
      <c r="C94" s="34"/>
      <c r="D94" s="34"/>
      <c r="E94" s="232"/>
      <c r="F94" s="233"/>
      <c r="G94" s="233"/>
      <c r="H94" s="234"/>
      <c r="I94" s="54"/>
      <c r="J94" s="54"/>
      <c r="K94" s="54"/>
      <c r="U94" s="2"/>
      <c r="V94" s="2"/>
      <c r="W94" s="2"/>
      <c r="X94" s="2"/>
      <c r="Y94" s="2"/>
      <c r="Z94" s="2"/>
    </row>
    <row r="95" spans="2:26" ht="15.75">
      <c r="B95" s="7"/>
      <c r="C95" s="34"/>
      <c r="D95" s="34"/>
      <c r="E95" s="232"/>
      <c r="F95" s="233"/>
      <c r="G95" s="233"/>
      <c r="H95" s="234"/>
      <c r="I95" s="54"/>
      <c r="J95" s="54"/>
      <c r="K95" s="54"/>
      <c r="U95" s="2"/>
      <c r="V95" s="2"/>
      <c r="W95" s="2"/>
      <c r="X95" s="2"/>
      <c r="Y95" s="2"/>
      <c r="Z95" s="2"/>
    </row>
    <row r="96" spans="2:26" ht="15.75">
      <c r="B96" s="7"/>
      <c r="C96" s="34"/>
      <c r="D96" s="34"/>
      <c r="E96" s="232"/>
      <c r="F96" s="233"/>
      <c r="G96" s="233"/>
      <c r="H96" s="234"/>
      <c r="I96" s="54"/>
      <c r="J96" s="54"/>
      <c r="K96" s="54"/>
      <c r="U96" s="2"/>
      <c r="V96" s="2"/>
      <c r="W96" s="2"/>
      <c r="X96" s="2"/>
      <c r="Y96" s="2"/>
      <c r="Z96" s="2"/>
    </row>
    <row r="97" spans="2:26" ht="15.75">
      <c r="B97" s="7"/>
      <c r="C97" s="34"/>
      <c r="D97" s="34"/>
      <c r="E97" s="232"/>
      <c r="F97" s="233"/>
      <c r="G97" s="233"/>
      <c r="H97" s="234"/>
      <c r="I97" s="54"/>
      <c r="J97" s="54"/>
      <c r="K97" s="54"/>
      <c r="U97" s="2"/>
      <c r="V97" s="2"/>
      <c r="W97" s="2"/>
      <c r="X97" s="2"/>
      <c r="Y97" s="2"/>
      <c r="Z97" s="2"/>
    </row>
    <row r="98" spans="2:26" ht="15.75">
      <c r="B98" s="7"/>
      <c r="C98" s="34"/>
      <c r="D98" s="34"/>
      <c r="E98" s="232"/>
      <c r="F98" s="233"/>
      <c r="G98" s="233"/>
      <c r="H98" s="234"/>
      <c r="I98" s="54"/>
      <c r="J98" s="54"/>
      <c r="K98" s="54"/>
      <c r="U98" s="2"/>
      <c r="V98" s="2"/>
      <c r="W98" s="2"/>
      <c r="X98" s="2"/>
      <c r="Y98" s="2"/>
      <c r="Z98" s="2"/>
    </row>
    <row r="99" spans="2:26" ht="15.75">
      <c r="B99" s="7"/>
      <c r="C99" s="34"/>
      <c r="D99" s="34"/>
      <c r="E99" s="232"/>
      <c r="F99" s="233"/>
      <c r="G99" s="233"/>
      <c r="H99" s="234"/>
      <c r="I99" s="54"/>
      <c r="J99" s="54"/>
      <c r="K99" s="54"/>
      <c r="U99" s="2"/>
      <c r="V99" s="2"/>
      <c r="W99" s="2"/>
      <c r="X99" s="2"/>
      <c r="Y99" s="2"/>
      <c r="Z99" s="2"/>
    </row>
    <row r="100" spans="2:26" ht="15.75">
      <c r="B100" s="7"/>
      <c r="C100" s="34"/>
      <c r="D100" s="34"/>
      <c r="E100" s="232"/>
      <c r="F100" s="233"/>
      <c r="G100" s="233"/>
      <c r="H100" s="234"/>
      <c r="I100" s="54"/>
      <c r="J100" s="54"/>
      <c r="K100" s="54"/>
      <c r="U100" s="2"/>
      <c r="V100" s="2"/>
      <c r="W100" s="2"/>
      <c r="X100" s="2"/>
      <c r="Y100" s="2"/>
      <c r="Z100" s="2"/>
    </row>
    <row r="101" spans="2:26" ht="15.75">
      <c r="B101" s="7"/>
      <c r="C101" s="34"/>
      <c r="D101" s="34"/>
      <c r="E101" s="232"/>
      <c r="F101" s="233"/>
      <c r="G101" s="233"/>
      <c r="H101" s="234"/>
      <c r="I101" s="54"/>
      <c r="J101" s="54"/>
      <c r="K101" s="54"/>
      <c r="U101" s="2"/>
      <c r="V101" s="2"/>
      <c r="W101" s="2"/>
      <c r="X101" s="2"/>
      <c r="Y101" s="2"/>
      <c r="Z101" s="2"/>
    </row>
    <row r="102" spans="2:26" ht="15.75">
      <c r="B102" s="8"/>
      <c r="C102" s="34"/>
      <c r="D102" s="34"/>
      <c r="E102" s="232"/>
      <c r="F102" s="233"/>
      <c r="G102" s="233"/>
      <c r="H102" s="234"/>
      <c r="I102" s="54"/>
      <c r="J102" s="54"/>
      <c r="K102" s="54"/>
      <c r="U102" s="2"/>
      <c r="V102" s="2"/>
      <c r="W102" s="2"/>
      <c r="X102" s="2"/>
      <c r="Y102" s="2"/>
      <c r="Z102" s="2"/>
    </row>
    <row r="103" spans="2:26" ht="15.75">
      <c r="B103" s="8"/>
      <c r="C103" s="34"/>
      <c r="D103" s="34"/>
      <c r="E103" s="232"/>
      <c r="F103" s="233"/>
      <c r="G103" s="233"/>
      <c r="H103" s="234"/>
      <c r="I103" s="54"/>
      <c r="J103" s="54"/>
      <c r="K103" s="54"/>
      <c r="U103" s="2"/>
      <c r="V103" s="2"/>
      <c r="W103" s="2"/>
      <c r="X103" s="2"/>
      <c r="Y103" s="2"/>
      <c r="Z103" s="2"/>
    </row>
    <row r="104" spans="2:26" ht="15.75">
      <c r="B104" s="8"/>
      <c r="C104" s="34"/>
      <c r="D104" s="34"/>
      <c r="E104" s="232"/>
      <c r="F104" s="233"/>
      <c r="G104" s="233"/>
      <c r="H104" s="234"/>
      <c r="I104" s="54"/>
      <c r="J104" s="54"/>
      <c r="K104" s="54"/>
      <c r="U104" s="2"/>
      <c r="V104" s="2"/>
      <c r="W104" s="2"/>
      <c r="X104" s="2"/>
      <c r="Y104" s="2"/>
      <c r="Z104" s="2"/>
    </row>
    <row r="105" spans="2:26" ht="15.75">
      <c r="B105" s="8"/>
      <c r="C105" s="34"/>
      <c r="D105" s="34"/>
      <c r="E105" s="232"/>
      <c r="F105" s="233"/>
      <c r="G105" s="233"/>
      <c r="H105" s="234"/>
      <c r="I105" s="54"/>
      <c r="J105" s="54"/>
      <c r="K105" s="54"/>
      <c r="U105" s="2"/>
      <c r="V105" s="2"/>
      <c r="W105" s="2"/>
      <c r="X105" s="2"/>
      <c r="Y105" s="2"/>
      <c r="Z105" s="2"/>
    </row>
    <row r="106" spans="2:26" ht="15.75">
      <c r="B106" s="8"/>
      <c r="C106" s="34"/>
      <c r="D106" s="34"/>
      <c r="E106" s="232"/>
      <c r="F106" s="233"/>
      <c r="G106" s="233"/>
      <c r="H106" s="234"/>
      <c r="I106" s="54"/>
      <c r="J106" s="54"/>
      <c r="K106" s="54"/>
      <c r="U106" s="2"/>
      <c r="V106" s="2"/>
      <c r="W106" s="2"/>
      <c r="X106" s="2"/>
      <c r="Y106" s="2"/>
      <c r="Z106" s="2"/>
    </row>
    <row r="107" spans="2:26" ht="15.75">
      <c r="B107" s="8"/>
      <c r="C107" s="34"/>
      <c r="D107" s="34"/>
      <c r="E107" s="232"/>
      <c r="F107" s="233"/>
      <c r="G107" s="233"/>
      <c r="H107" s="234"/>
      <c r="I107" s="54"/>
      <c r="J107" s="54"/>
      <c r="K107" s="54"/>
      <c r="U107" s="2"/>
      <c r="V107" s="2"/>
      <c r="W107" s="2"/>
      <c r="X107" s="2"/>
      <c r="Y107" s="2"/>
      <c r="Z107" s="2"/>
    </row>
    <row r="108" spans="2:26" ht="15.75">
      <c r="B108" s="8"/>
      <c r="C108" s="34"/>
      <c r="D108" s="34"/>
      <c r="E108" s="232"/>
      <c r="F108" s="233"/>
      <c r="G108" s="233"/>
      <c r="H108" s="234"/>
      <c r="I108" s="54"/>
      <c r="J108" s="54"/>
      <c r="K108" s="54"/>
      <c r="U108" s="2"/>
      <c r="V108" s="2"/>
      <c r="W108" s="2"/>
      <c r="X108" s="2"/>
      <c r="Y108" s="2"/>
      <c r="Z108" s="2"/>
    </row>
    <row r="109" spans="2:26" ht="15.75">
      <c r="B109" s="8"/>
      <c r="C109" s="34"/>
      <c r="D109" s="34"/>
      <c r="E109" s="232"/>
      <c r="F109" s="233"/>
      <c r="G109" s="233"/>
      <c r="H109" s="234"/>
      <c r="I109" s="54"/>
      <c r="J109" s="54"/>
      <c r="K109" s="54"/>
      <c r="U109" s="2"/>
      <c r="V109" s="2"/>
      <c r="W109" s="2"/>
      <c r="X109" s="2"/>
      <c r="Y109" s="2"/>
      <c r="Z109" s="2"/>
    </row>
    <row r="110" spans="2:26" ht="15.75">
      <c r="B110" s="8"/>
      <c r="C110" s="34"/>
      <c r="D110" s="34"/>
      <c r="E110" s="232"/>
      <c r="F110" s="233"/>
      <c r="G110" s="233"/>
      <c r="H110" s="234"/>
      <c r="I110" s="54"/>
      <c r="J110" s="54"/>
      <c r="K110" s="54"/>
      <c r="U110" s="2"/>
      <c r="V110" s="2"/>
      <c r="W110" s="2"/>
      <c r="X110" s="2"/>
      <c r="Y110" s="2"/>
      <c r="Z110" s="2"/>
    </row>
    <row r="111" spans="2:26" ht="15.75">
      <c r="B111" s="8"/>
      <c r="C111" s="34"/>
      <c r="D111" s="34"/>
      <c r="E111" s="232"/>
      <c r="F111" s="233"/>
      <c r="G111" s="233"/>
      <c r="H111" s="234"/>
      <c r="I111" s="54"/>
      <c r="J111" s="54"/>
      <c r="K111" s="54"/>
      <c r="U111" s="2"/>
      <c r="V111" s="2"/>
      <c r="W111" s="2"/>
      <c r="X111" s="2"/>
      <c r="Y111" s="2"/>
      <c r="Z111" s="2"/>
    </row>
    <row r="112" spans="2:26" ht="15.75">
      <c r="B112" s="30" t="s">
        <v>22</v>
      </c>
      <c r="C112" s="30">
        <f>SUM(C94:C111)</f>
        <v>0</v>
      </c>
      <c r="D112" s="30">
        <f>SUM(D94:D111)</f>
        <v>0</v>
      </c>
      <c r="E112" s="229"/>
      <c r="F112" s="230"/>
      <c r="G112" s="230"/>
      <c r="H112" s="231"/>
      <c r="I112" s="54"/>
      <c r="J112" s="54"/>
      <c r="K112" s="54"/>
      <c r="U112" s="2"/>
      <c r="V112" s="2"/>
      <c r="W112" s="2"/>
      <c r="X112" s="2"/>
      <c r="Y112" s="2"/>
      <c r="Z112" s="2"/>
    </row>
    <row r="113" spans="2:12" s="54" customFormat="1" ht="15.75"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 s="54" customFormat="1" ht="15.75">
      <c r="B114" s="69" t="s">
        <v>452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 s="54" customFormat="1" ht="15.75">
      <c r="B115" s="77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 s="54" customFormat="1" ht="15.75">
      <c r="B116" s="262" t="s">
        <v>430</v>
      </c>
      <c r="C116" s="262" t="s">
        <v>14</v>
      </c>
      <c r="D116" s="127" t="s">
        <v>23</v>
      </c>
      <c r="E116" s="261" t="s">
        <v>363</v>
      </c>
      <c r="F116" s="261"/>
      <c r="G116" s="261"/>
      <c r="H116" s="261"/>
      <c r="I116" s="78"/>
      <c r="J116" s="78"/>
      <c r="K116" s="78"/>
      <c r="L116" s="78"/>
    </row>
    <row r="117" spans="2:12" s="54" customFormat="1" ht="18">
      <c r="B117" s="263"/>
      <c r="C117" s="263"/>
      <c r="D117" s="189" t="s">
        <v>139</v>
      </c>
      <c r="E117" s="262"/>
      <c r="F117" s="262"/>
      <c r="G117" s="262"/>
      <c r="H117" s="262"/>
      <c r="I117" s="78"/>
      <c r="J117" s="78"/>
      <c r="K117" s="78"/>
      <c r="L117" s="78"/>
    </row>
    <row r="118" spans="2:12" s="54" customFormat="1" ht="15.75">
      <c r="B118" s="7" t="s">
        <v>420</v>
      </c>
      <c r="C118" s="34"/>
      <c r="D118" s="34"/>
      <c r="E118" s="232"/>
      <c r="F118" s="233"/>
      <c r="G118" s="233"/>
      <c r="H118" s="234"/>
      <c r="I118" s="78"/>
      <c r="J118" s="78"/>
      <c r="K118" s="78"/>
      <c r="L118" s="78"/>
    </row>
    <row r="119" spans="2:12" s="54" customFormat="1" ht="15.75">
      <c r="B119" s="7" t="s">
        <v>421</v>
      </c>
      <c r="C119" s="34"/>
      <c r="D119" s="34"/>
      <c r="E119" s="232"/>
      <c r="F119" s="233"/>
      <c r="G119" s="233"/>
      <c r="H119" s="234"/>
      <c r="I119" s="78"/>
      <c r="J119" s="78"/>
      <c r="K119" s="78"/>
      <c r="L119" s="78"/>
    </row>
    <row r="120" spans="2:12" s="54" customFormat="1" ht="15.75">
      <c r="B120" s="7" t="s">
        <v>422</v>
      </c>
      <c r="C120" s="34"/>
      <c r="D120" s="34"/>
      <c r="E120" s="232"/>
      <c r="F120" s="233"/>
      <c r="G120" s="233"/>
      <c r="H120" s="234"/>
      <c r="I120" s="78"/>
      <c r="J120" s="78"/>
      <c r="K120" s="78"/>
      <c r="L120" s="78"/>
    </row>
    <row r="121" spans="2:12" s="54" customFormat="1" ht="15.75">
      <c r="B121" s="7" t="s">
        <v>423</v>
      </c>
      <c r="C121" s="34"/>
      <c r="D121" s="34"/>
      <c r="E121" s="232"/>
      <c r="F121" s="233"/>
      <c r="G121" s="233"/>
      <c r="H121" s="234"/>
      <c r="I121" s="78"/>
      <c r="J121" s="78"/>
      <c r="K121" s="78"/>
      <c r="L121" s="78"/>
    </row>
    <row r="122" spans="2:12" s="54" customFormat="1" ht="15.75">
      <c r="B122" s="7" t="s">
        <v>424</v>
      </c>
      <c r="C122" s="34"/>
      <c r="D122" s="34"/>
      <c r="E122" s="232"/>
      <c r="F122" s="233"/>
      <c r="G122" s="233"/>
      <c r="H122" s="234"/>
      <c r="I122" s="78"/>
      <c r="J122" s="78"/>
      <c r="K122" s="78"/>
      <c r="L122" s="78"/>
    </row>
    <row r="123" spans="2:12" s="54" customFormat="1" ht="15.75">
      <c r="B123" s="7" t="s">
        <v>425</v>
      </c>
      <c r="C123" s="34"/>
      <c r="D123" s="34"/>
      <c r="E123" s="232"/>
      <c r="F123" s="233"/>
      <c r="G123" s="233"/>
      <c r="H123" s="234"/>
      <c r="I123" s="78"/>
      <c r="J123" s="78"/>
      <c r="K123" s="78"/>
      <c r="L123" s="78"/>
    </row>
    <row r="124" spans="2:12" s="54" customFormat="1" ht="15.75">
      <c r="B124" s="7" t="s">
        <v>426</v>
      </c>
      <c r="C124" s="34"/>
      <c r="D124" s="34"/>
      <c r="E124" s="232"/>
      <c r="F124" s="233"/>
      <c r="G124" s="233"/>
      <c r="H124" s="234"/>
      <c r="I124" s="78"/>
      <c r="J124" s="78"/>
      <c r="K124" s="78"/>
      <c r="L124" s="78"/>
    </row>
    <row r="125" spans="2:12" s="54" customFormat="1" ht="15.75">
      <c r="B125" s="7" t="s">
        <v>427</v>
      </c>
      <c r="C125" s="34"/>
      <c r="D125" s="34"/>
      <c r="E125" s="232"/>
      <c r="F125" s="233"/>
      <c r="G125" s="233"/>
      <c r="H125" s="234"/>
      <c r="I125" s="78"/>
      <c r="J125" s="78"/>
      <c r="K125" s="78"/>
      <c r="L125" s="78"/>
    </row>
    <row r="126" spans="2:12" s="54" customFormat="1" ht="15.75">
      <c r="B126" s="7" t="s">
        <v>428</v>
      </c>
      <c r="C126" s="34"/>
      <c r="D126" s="34"/>
      <c r="E126" s="232"/>
      <c r="F126" s="233"/>
      <c r="G126" s="233"/>
      <c r="H126" s="234"/>
      <c r="I126" s="78"/>
      <c r="J126" s="78"/>
      <c r="K126" s="78"/>
      <c r="L126" s="78"/>
    </row>
    <row r="127" spans="2:12" s="54" customFormat="1" ht="15.75">
      <c r="B127" s="7" t="s">
        <v>429</v>
      </c>
      <c r="C127" s="34"/>
      <c r="D127" s="34"/>
      <c r="E127" s="232"/>
      <c r="F127" s="233"/>
      <c r="G127" s="233"/>
      <c r="H127" s="234"/>
      <c r="I127" s="78"/>
      <c r="J127" s="78"/>
      <c r="K127" s="78"/>
      <c r="L127" s="78"/>
    </row>
    <row r="128" spans="2:12" s="54" customFormat="1" ht="15.75">
      <c r="B128" s="8"/>
      <c r="C128" s="34"/>
      <c r="D128" s="34"/>
      <c r="E128" s="232"/>
      <c r="F128" s="233"/>
      <c r="G128" s="233"/>
      <c r="H128" s="234"/>
      <c r="I128" s="78"/>
      <c r="J128" s="78"/>
      <c r="K128" s="78"/>
      <c r="L128" s="78"/>
    </row>
    <row r="129" spans="2:12" s="54" customFormat="1" ht="15.75">
      <c r="B129" s="8"/>
      <c r="C129" s="34"/>
      <c r="D129" s="34"/>
      <c r="E129" s="232"/>
      <c r="F129" s="233"/>
      <c r="G129" s="233"/>
      <c r="H129" s="234"/>
      <c r="I129" s="78"/>
      <c r="J129" s="78"/>
      <c r="K129" s="78"/>
      <c r="L129" s="78"/>
    </row>
    <row r="130" spans="2:12" s="54" customFormat="1" ht="15.75">
      <c r="B130" s="8"/>
      <c r="C130" s="34"/>
      <c r="D130" s="34"/>
      <c r="E130" s="232"/>
      <c r="F130" s="233"/>
      <c r="G130" s="233"/>
      <c r="H130" s="234"/>
      <c r="I130" s="78"/>
      <c r="J130" s="78"/>
      <c r="K130" s="78"/>
      <c r="L130" s="78"/>
    </row>
    <row r="131" spans="2:12" s="54" customFormat="1" ht="15.75">
      <c r="B131" s="77"/>
      <c r="C131" s="78"/>
      <c r="D131" s="78"/>
      <c r="E131" s="78"/>
      <c r="F131" s="78"/>
      <c r="G131" s="78"/>
      <c r="H131" s="78"/>
      <c r="I131" s="78"/>
      <c r="J131" s="78"/>
      <c r="K131" s="78"/>
      <c r="L131" s="78"/>
    </row>
    <row r="132" s="54" customFormat="1" ht="15.75">
      <c r="B132" s="68" t="s">
        <v>431</v>
      </c>
    </row>
    <row r="133" s="54" customFormat="1" ht="15.75">
      <c r="B133" s="68"/>
    </row>
    <row r="134" s="54" customFormat="1" ht="15.75">
      <c r="B134" s="68"/>
    </row>
    <row r="135" spans="2:3" s="54" customFormat="1" ht="15.75">
      <c r="B135" s="119" t="s">
        <v>364</v>
      </c>
      <c r="C135" s="34"/>
    </row>
    <row r="136" spans="2:3" s="54" customFormat="1" ht="15.75">
      <c r="B136" s="267" t="s">
        <v>365</v>
      </c>
      <c r="C136" s="268"/>
    </row>
    <row r="137" spans="2:3" s="54" customFormat="1" ht="15.75">
      <c r="B137" s="183" t="s">
        <v>367</v>
      </c>
      <c r="C137" s="34"/>
    </row>
    <row r="138" spans="2:3" s="54" customFormat="1" ht="15.75">
      <c r="B138" s="183" t="s">
        <v>368</v>
      </c>
      <c r="C138" s="34"/>
    </row>
    <row r="139" spans="2:3" s="54" customFormat="1" ht="15.75">
      <c r="B139" s="119" t="s">
        <v>366</v>
      </c>
      <c r="C139" s="34"/>
    </row>
    <row r="140" spans="2:3" s="54" customFormat="1" ht="15.75">
      <c r="B140" s="134" t="s">
        <v>453</v>
      </c>
      <c r="C140" s="34"/>
    </row>
    <row r="141" spans="2:3" s="54" customFormat="1" ht="15.75">
      <c r="B141" s="134" t="s">
        <v>454</v>
      </c>
      <c r="C141" s="34"/>
    </row>
    <row r="142" s="54" customFormat="1" ht="15.75">
      <c r="B142" s="68"/>
    </row>
    <row r="143" s="54" customFormat="1" ht="15.75">
      <c r="B143" s="68"/>
    </row>
    <row r="144" spans="2:26" ht="53.25" customHeight="1">
      <c r="B144" s="265" t="s">
        <v>24</v>
      </c>
      <c r="C144" s="261" t="s">
        <v>25</v>
      </c>
      <c r="D144" s="261"/>
      <c r="E144" s="261" t="s">
        <v>162</v>
      </c>
      <c r="F144" s="261" t="s">
        <v>163</v>
      </c>
      <c r="G144" s="54"/>
      <c r="H144" s="54"/>
      <c r="I144" s="54"/>
      <c r="J144" s="54"/>
      <c r="K144" s="54"/>
      <c r="Y144" s="2"/>
      <c r="Z144" s="2"/>
    </row>
    <row r="145" spans="2:26" ht="20.25" customHeight="1">
      <c r="B145" s="266"/>
      <c r="C145" s="105" t="s">
        <v>26</v>
      </c>
      <c r="D145" s="105" t="s">
        <v>27</v>
      </c>
      <c r="E145" s="261"/>
      <c r="F145" s="261"/>
      <c r="G145" s="54"/>
      <c r="H145" s="54"/>
      <c r="I145" s="54"/>
      <c r="J145" s="54"/>
      <c r="K145" s="54"/>
      <c r="Y145" s="2"/>
      <c r="Z145" s="2"/>
    </row>
    <row r="146" spans="2:26" ht="19.5" customHeight="1">
      <c r="B146" s="110" t="s">
        <v>369</v>
      </c>
      <c r="C146" s="34"/>
      <c r="D146" s="34"/>
      <c r="E146" s="34"/>
      <c r="F146" s="28">
        <f>+C146+D146-E146</f>
        <v>0</v>
      </c>
      <c r="G146" s="54"/>
      <c r="H146" s="54"/>
      <c r="I146" s="54"/>
      <c r="J146" s="54"/>
      <c r="K146" s="54"/>
      <c r="Y146" s="2"/>
      <c r="Z146" s="2"/>
    </row>
    <row r="147" spans="1:26" ht="19.5" customHeight="1">
      <c r="A147" s="2"/>
      <c r="B147" s="110" t="s">
        <v>370</v>
      </c>
      <c r="C147" s="34"/>
      <c r="D147" s="34"/>
      <c r="E147" s="34"/>
      <c r="F147" s="28">
        <f>+C147+D147-E147</f>
        <v>0</v>
      </c>
      <c r="G147" s="54"/>
      <c r="H147" s="54"/>
      <c r="I147" s="54"/>
      <c r="J147" s="54"/>
      <c r="K147" s="54"/>
      <c r="T147" s="2"/>
      <c r="U147" s="2"/>
      <c r="V147" s="2"/>
      <c r="W147" s="2"/>
      <c r="X147" s="2"/>
      <c r="Y147" s="2"/>
      <c r="Z147" s="2"/>
    </row>
    <row r="148" spans="1:26" ht="19.5" customHeight="1">
      <c r="A148" s="2"/>
      <c r="B148" s="110" t="s">
        <v>434</v>
      </c>
      <c r="C148" s="34"/>
      <c r="D148" s="34"/>
      <c r="E148" s="34"/>
      <c r="F148" s="28">
        <f>+C148+D148-E148</f>
        <v>0</v>
      </c>
      <c r="G148" s="54"/>
      <c r="H148" s="54"/>
      <c r="I148" s="54"/>
      <c r="J148" s="54"/>
      <c r="K148" s="54"/>
      <c r="S148" s="2"/>
      <c r="T148" s="2"/>
      <c r="U148" s="2"/>
      <c r="V148" s="2"/>
      <c r="W148" s="2"/>
      <c r="X148" s="2"/>
      <c r="Y148" s="2"/>
      <c r="Z148" s="2"/>
    </row>
    <row r="149" spans="1:26" ht="15.75">
      <c r="A149" s="2"/>
      <c r="B149" s="28" t="s">
        <v>22</v>
      </c>
      <c r="C149" s="28">
        <f>SUM(C146:C148)</f>
        <v>0</v>
      </c>
      <c r="D149" s="28">
        <f>SUM(D146:D148)</f>
        <v>0</v>
      </c>
      <c r="E149" s="28"/>
      <c r="F149" s="28">
        <f>SUM(F146:F148)</f>
        <v>0</v>
      </c>
      <c r="G149" s="54"/>
      <c r="H149" s="54"/>
      <c r="I149" s="5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="54" customFormat="1" ht="15.75"/>
    <row r="151" s="54" customFormat="1" ht="15.75">
      <c r="B151" s="68" t="s">
        <v>448</v>
      </c>
    </row>
    <row r="152" spans="2:11" ht="0.75" customHeight="1">
      <c r="B152" s="1"/>
      <c r="H152" s="54"/>
      <c r="I152" s="54"/>
      <c r="J152" s="54"/>
      <c r="K152" s="54"/>
    </row>
    <row r="153" spans="2:26" ht="21" customHeight="1">
      <c r="B153" s="262" t="s">
        <v>311</v>
      </c>
      <c r="C153" s="264" t="s">
        <v>312</v>
      </c>
      <c r="D153" s="247" t="s">
        <v>435</v>
      </c>
      <c r="E153" s="248"/>
      <c r="F153" s="249"/>
      <c r="G153" s="264" t="s">
        <v>28</v>
      </c>
      <c r="H153" s="264" t="s">
        <v>29</v>
      </c>
      <c r="I153" s="54"/>
      <c r="J153" s="54"/>
      <c r="K153" s="54"/>
      <c r="Z153" s="2"/>
    </row>
    <row r="154" spans="2:26" ht="30.75" customHeight="1">
      <c r="B154" s="263"/>
      <c r="C154" s="264"/>
      <c r="D154" s="9" t="s">
        <v>30</v>
      </c>
      <c r="E154" s="9" t="s">
        <v>31</v>
      </c>
      <c r="F154" s="9" t="s">
        <v>22</v>
      </c>
      <c r="G154" s="264"/>
      <c r="H154" s="264"/>
      <c r="I154" s="54"/>
      <c r="J154" s="54"/>
      <c r="K154" s="54"/>
      <c r="Z154" s="2"/>
    </row>
    <row r="155" spans="2:26" ht="15.75">
      <c r="B155" s="10"/>
      <c r="C155" s="34"/>
      <c r="D155" s="34"/>
      <c r="E155" s="34"/>
      <c r="F155" s="11">
        <f aca="true" t="shared" si="0" ref="F155:F172">+D155+E155</f>
        <v>0</v>
      </c>
      <c r="G155" s="34"/>
      <c r="H155" s="12">
        <f>+F155*G155*10</f>
        <v>0</v>
      </c>
      <c r="I155" s="54"/>
      <c r="J155" s="54"/>
      <c r="K155" s="54"/>
      <c r="Z155" s="2"/>
    </row>
    <row r="156" spans="2:26" ht="15.75">
      <c r="B156" s="10"/>
      <c r="C156" s="34"/>
      <c r="D156" s="34"/>
      <c r="E156" s="34"/>
      <c r="F156" s="11">
        <f t="shared" si="0"/>
        <v>0</v>
      </c>
      <c r="G156" s="34"/>
      <c r="H156" s="12">
        <f aca="true" t="shared" si="1" ref="H156:H170">+F156*G156*10</f>
        <v>0</v>
      </c>
      <c r="I156" s="54"/>
      <c r="J156" s="54"/>
      <c r="K156" s="54"/>
      <c r="Z156" s="2"/>
    </row>
    <row r="157" spans="1:26" ht="15.75">
      <c r="A157" s="2"/>
      <c r="B157" s="10"/>
      <c r="C157" s="34"/>
      <c r="D157" s="34"/>
      <c r="E157" s="34"/>
      <c r="F157" s="11">
        <f t="shared" si="0"/>
        <v>0</v>
      </c>
      <c r="G157" s="34"/>
      <c r="H157" s="12">
        <f t="shared" si="1"/>
        <v>0</v>
      </c>
      <c r="I157" s="54"/>
      <c r="J157" s="5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>
      <c r="A158" s="2"/>
      <c r="B158" s="10"/>
      <c r="C158" s="34"/>
      <c r="D158" s="34"/>
      <c r="E158" s="34"/>
      <c r="F158" s="11">
        <f t="shared" si="0"/>
        <v>0</v>
      </c>
      <c r="G158" s="34"/>
      <c r="H158" s="12">
        <f t="shared" si="1"/>
        <v>0</v>
      </c>
      <c r="I158" s="54"/>
      <c r="J158" s="5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5.75">
      <c r="B159" s="10"/>
      <c r="C159" s="34"/>
      <c r="D159" s="34"/>
      <c r="E159" s="34"/>
      <c r="F159" s="11">
        <f t="shared" si="0"/>
        <v>0</v>
      </c>
      <c r="G159" s="34"/>
      <c r="H159" s="12">
        <f t="shared" si="1"/>
        <v>0</v>
      </c>
      <c r="I159" s="54"/>
      <c r="J159" s="54"/>
      <c r="K159" s="54"/>
      <c r="Z159" s="2"/>
    </row>
    <row r="160" spans="2:26" ht="15.75">
      <c r="B160" s="10"/>
      <c r="C160" s="34"/>
      <c r="D160" s="34"/>
      <c r="E160" s="34"/>
      <c r="F160" s="11">
        <f t="shared" si="0"/>
        <v>0</v>
      </c>
      <c r="G160" s="34"/>
      <c r="H160" s="12">
        <f t="shared" si="1"/>
        <v>0</v>
      </c>
      <c r="I160" s="54"/>
      <c r="J160" s="54"/>
      <c r="K160" s="54"/>
      <c r="Z160" s="2"/>
    </row>
    <row r="161" spans="2:26" ht="15.75">
      <c r="B161" s="10"/>
      <c r="C161" s="34"/>
      <c r="D161" s="34"/>
      <c r="E161" s="34"/>
      <c r="F161" s="11">
        <f t="shared" si="0"/>
        <v>0</v>
      </c>
      <c r="G161" s="34"/>
      <c r="H161" s="12">
        <f t="shared" si="1"/>
        <v>0</v>
      </c>
      <c r="I161" s="54"/>
      <c r="J161" s="54"/>
      <c r="K161" s="54"/>
      <c r="Z161" s="2"/>
    </row>
    <row r="162" spans="2:26" ht="15.75">
      <c r="B162" s="10"/>
      <c r="C162" s="34"/>
      <c r="D162" s="34"/>
      <c r="E162" s="34"/>
      <c r="F162" s="11">
        <f t="shared" si="0"/>
        <v>0</v>
      </c>
      <c r="G162" s="34"/>
      <c r="H162" s="12">
        <f t="shared" si="1"/>
        <v>0</v>
      </c>
      <c r="I162" s="54"/>
      <c r="J162" s="54"/>
      <c r="K162" s="54"/>
      <c r="Z162" s="2"/>
    </row>
    <row r="163" spans="2:26" ht="15.75">
      <c r="B163" s="10"/>
      <c r="C163" s="34"/>
      <c r="D163" s="34"/>
      <c r="E163" s="34"/>
      <c r="F163" s="11">
        <f t="shared" si="0"/>
        <v>0</v>
      </c>
      <c r="G163" s="34"/>
      <c r="H163" s="12">
        <f t="shared" si="1"/>
        <v>0</v>
      </c>
      <c r="I163" s="54"/>
      <c r="J163" s="54"/>
      <c r="K163" s="54"/>
      <c r="Z163" s="2"/>
    </row>
    <row r="164" spans="2:26" ht="15.75">
      <c r="B164" s="10"/>
      <c r="C164" s="34"/>
      <c r="D164" s="34"/>
      <c r="E164" s="34"/>
      <c r="F164" s="11">
        <f t="shared" si="0"/>
        <v>0</v>
      </c>
      <c r="G164" s="34"/>
      <c r="H164" s="12">
        <f t="shared" si="1"/>
        <v>0</v>
      </c>
      <c r="I164" s="54"/>
      <c r="J164" s="54"/>
      <c r="K164" s="54"/>
      <c r="Z164" s="2"/>
    </row>
    <row r="165" spans="2:26" ht="15.75">
      <c r="B165" s="10"/>
      <c r="C165" s="34"/>
      <c r="D165" s="34"/>
      <c r="E165" s="34"/>
      <c r="F165" s="11">
        <f t="shared" si="0"/>
        <v>0</v>
      </c>
      <c r="G165" s="34"/>
      <c r="H165" s="12">
        <f>+F165*G165*10</f>
        <v>0</v>
      </c>
      <c r="I165" s="54"/>
      <c r="J165" s="54"/>
      <c r="K165" s="54"/>
      <c r="Z165" s="2"/>
    </row>
    <row r="166" spans="2:26" ht="15.75">
      <c r="B166" s="10"/>
      <c r="C166" s="34"/>
      <c r="D166" s="34"/>
      <c r="E166" s="34"/>
      <c r="F166" s="11">
        <f t="shared" si="0"/>
        <v>0</v>
      </c>
      <c r="G166" s="34"/>
      <c r="H166" s="12">
        <f>+F166*G166*10</f>
        <v>0</v>
      </c>
      <c r="I166" s="54"/>
      <c r="J166" s="54"/>
      <c r="K166" s="54"/>
      <c r="Z166" s="2"/>
    </row>
    <row r="167" spans="2:26" ht="15.75">
      <c r="B167" s="10"/>
      <c r="C167" s="34"/>
      <c r="D167" s="34"/>
      <c r="E167" s="34"/>
      <c r="F167" s="11">
        <f t="shared" si="0"/>
        <v>0</v>
      </c>
      <c r="G167" s="34"/>
      <c r="H167" s="12">
        <f>+F167*G167*10</f>
        <v>0</v>
      </c>
      <c r="I167" s="54"/>
      <c r="J167" s="54"/>
      <c r="K167" s="54"/>
      <c r="Z167" s="2"/>
    </row>
    <row r="168" spans="2:26" ht="15.75">
      <c r="B168" s="10"/>
      <c r="C168" s="34"/>
      <c r="D168" s="34"/>
      <c r="E168" s="34"/>
      <c r="F168" s="11">
        <f t="shared" si="0"/>
        <v>0</v>
      </c>
      <c r="G168" s="34"/>
      <c r="H168" s="12">
        <f>+F168*G168*10</f>
        <v>0</v>
      </c>
      <c r="I168" s="54"/>
      <c r="J168" s="54"/>
      <c r="K168" s="54"/>
      <c r="Z168" s="2"/>
    </row>
    <row r="169" spans="2:26" ht="15.75">
      <c r="B169" s="13"/>
      <c r="C169" s="34"/>
      <c r="D169" s="34"/>
      <c r="E169" s="34"/>
      <c r="F169" s="11">
        <f t="shared" si="0"/>
        <v>0</v>
      </c>
      <c r="G169" s="34"/>
      <c r="H169" s="12">
        <f t="shared" si="1"/>
        <v>0</v>
      </c>
      <c r="I169" s="54"/>
      <c r="J169" s="54"/>
      <c r="K169" s="54"/>
      <c r="Z169" s="2"/>
    </row>
    <row r="170" spans="2:26" ht="15.75">
      <c r="B170" s="13"/>
      <c r="C170" s="34"/>
      <c r="D170" s="34"/>
      <c r="E170" s="34"/>
      <c r="F170" s="11">
        <f t="shared" si="0"/>
        <v>0</v>
      </c>
      <c r="G170" s="34"/>
      <c r="H170" s="12">
        <f t="shared" si="1"/>
        <v>0</v>
      </c>
      <c r="I170" s="54"/>
      <c r="J170" s="54"/>
      <c r="K170" s="54"/>
      <c r="Z170" s="2"/>
    </row>
    <row r="171" spans="2:26" ht="15.75">
      <c r="B171" s="13"/>
      <c r="C171" s="34"/>
      <c r="D171" s="34"/>
      <c r="E171" s="34"/>
      <c r="F171" s="11">
        <f t="shared" si="0"/>
        <v>0</v>
      </c>
      <c r="G171" s="34"/>
      <c r="H171" s="12">
        <f>+F171*G171*10</f>
        <v>0</v>
      </c>
      <c r="I171" s="54"/>
      <c r="J171" s="54"/>
      <c r="K171" s="54"/>
      <c r="Z171" s="2"/>
    </row>
    <row r="172" spans="2:26" ht="15.75">
      <c r="B172" s="12" t="s">
        <v>22</v>
      </c>
      <c r="C172" s="29"/>
      <c r="D172" s="11">
        <f>SUM(D155:D171)</f>
        <v>0</v>
      </c>
      <c r="E172" s="11">
        <f>SUM(E155:E171)</f>
        <v>0</v>
      </c>
      <c r="F172" s="11">
        <f t="shared" si="0"/>
        <v>0</v>
      </c>
      <c r="G172" s="29"/>
      <c r="H172" s="12">
        <f>+F172*G172*10</f>
        <v>0</v>
      </c>
      <c r="I172" s="54"/>
      <c r="J172" s="54"/>
      <c r="K172" s="54"/>
      <c r="Z172" s="2"/>
    </row>
    <row r="173" spans="4:7" s="54" customFormat="1" ht="15.75">
      <c r="D173" s="135" t="str">
        <f>+IF(C59=D172,"OK","WRONG")</f>
        <v>OK</v>
      </c>
      <c r="E173" s="135" t="str">
        <f>+IF(D59=E172,"OK","WRONG")</f>
        <v>OK</v>
      </c>
      <c r="F173" s="135" t="str">
        <f>+IF(C61=F172,"OK","WRONG")</f>
        <v>OK</v>
      </c>
      <c r="G173" s="135"/>
    </row>
    <row r="174" spans="2:7" s="54" customFormat="1" ht="15.75">
      <c r="B174" s="68" t="s">
        <v>418</v>
      </c>
      <c r="D174" s="135"/>
      <c r="E174" s="135"/>
      <c r="F174" s="135"/>
      <c r="G174" s="135"/>
    </row>
    <row r="175" spans="2:7" s="54" customFormat="1" ht="15.75">
      <c r="B175" s="199"/>
      <c r="D175" s="135"/>
      <c r="E175" s="135"/>
      <c r="F175" s="135"/>
      <c r="G175" s="135"/>
    </row>
    <row r="176" spans="2:7" s="54" customFormat="1" ht="31.5">
      <c r="B176" s="197" t="s">
        <v>455</v>
      </c>
      <c r="C176" s="4"/>
      <c r="D176" s="135"/>
      <c r="E176" s="135"/>
      <c r="F176" s="135"/>
      <c r="G176" s="135"/>
    </row>
    <row r="177" spans="2:11" ht="15.75">
      <c r="B177" s="197" t="s">
        <v>411</v>
      </c>
      <c r="C177" s="4"/>
      <c r="D177" s="54"/>
      <c r="E177" s="54"/>
      <c r="F177" s="54"/>
      <c r="G177" s="54"/>
      <c r="H177" s="54"/>
      <c r="I177" s="54"/>
      <c r="J177" s="54"/>
      <c r="K177" s="54"/>
    </row>
    <row r="178" spans="2:11" ht="31.5">
      <c r="B178" s="197" t="s">
        <v>414</v>
      </c>
      <c r="C178" s="198"/>
      <c r="D178" s="54"/>
      <c r="E178" s="54"/>
      <c r="F178" s="54"/>
      <c r="G178" s="54"/>
      <c r="H178" s="54"/>
      <c r="I178" s="54"/>
      <c r="J178" s="54"/>
      <c r="K178" s="54"/>
    </row>
    <row r="179" spans="3:11" ht="15.75">
      <c r="C179" s="54"/>
      <c r="D179" s="54"/>
      <c r="E179" s="54"/>
      <c r="F179" s="54"/>
      <c r="G179" s="54"/>
      <c r="H179" s="54"/>
      <c r="I179" s="54"/>
      <c r="J179" s="54"/>
      <c r="K179" s="54"/>
    </row>
    <row r="180" s="54" customFormat="1" ht="23.25">
      <c r="B180" s="103" t="s">
        <v>449</v>
      </c>
    </row>
    <row r="181" s="54" customFormat="1" ht="15.75">
      <c r="B181" s="68"/>
    </row>
    <row r="182" s="54" customFormat="1" ht="15.75">
      <c r="B182" s="68" t="s">
        <v>436</v>
      </c>
    </row>
    <row r="183" s="54" customFormat="1" ht="15.75">
      <c r="B183" s="68"/>
    </row>
    <row r="184" spans="2:6" s="54" customFormat="1" ht="15.75">
      <c r="B184" s="119" t="s">
        <v>299</v>
      </c>
      <c r="C184" s="119" t="s">
        <v>298</v>
      </c>
      <c r="D184" s="119" t="s">
        <v>30</v>
      </c>
      <c r="E184" s="119" t="s">
        <v>61</v>
      </c>
      <c r="F184" s="119" t="s">
        <v>22</v>
      </c>
    </row>
    <row r="185" spans="2:6" s="54" customFormat="1" ht="15.75">
      <c r="B185" s="119"/>
      <c r="C185" s="192" t="s">
        <v>371</v>
      </c>
      <c r="D185" s="34"/>
      <c r="E185" s="34"/>
      <c r="F185" s="15">
        <f aca="true" t="shared" si="2" ref="F185:F192">+D185+E185</f>
        <v>0</v>
      </c>
    </row>
    <row r="186" spans="2:6" s="54" customFormat="1" ht="15.75">
      <c r="B186" s="119"/>
      <c r="C186" s="192" t="s">
        <v>372</v>
      </c>
      <c r="D186" s="34"/>
      <c r="E186" s="34"/>
      <c r="F186" s="15">
        <f t="shared" si="2"/>
        <v>0</v>
      </c>
    </row>
    <row r="187" spans="2:6" s="54" customFormat="1" ht="15.75">
      <c r="B187" s="119"/>
      <c r="C187" s="192" t="s">
        <v>373</v>
      </c>
      <c r="D187" s="34"/>
      <c r="E187" s="34"/>
      <c r="F187" s="15">
        <f t="shared" si="2"/>
        <v>0</v>
      </c>
    </row>
    <row r="188" spans="2:6" s="54" customFormat="1" ht="15.75">
      <c r="B188" s="119"/>
      <c r="C188" s="192" t="s">
        <v>374</v>
      </c>
      <c r="D188" s="34"/>
      <c r="E188" s="34"/>
      <c r="F188" s="15">
        <f t="shared" si="2"/>
        <v>0</v>
      </c>
    </row>
    <row r="189" spans="2:6" s="54" customFormat="1" ht="15.75">
      <c r="B189" s="119"/>
      <c r="C189" s="192" t="s">
        <v>375</v>
      </c>
      <c r="D189" s="34"/>
      <c r="E189" s="34"/>
      <c r="F189" s="15">
        <f t="shared" si="2"/>
        <v>0</v>
      </c>
    </row>
    <row r="190" spans="2:6" s="54" customFormat="1" ht="15.75">
      <c r="B190" s="119"/>
      <c r="C190" s="192" t="s">
        <v>376</v>
      </c>
      <c r="D190" s="34"/>
      <c r="E190" s="34"/>
      <c r="F190" s="15">
        <f t="shared" si="2"/>
        <v>0</v>
      </c>
    </row>
    <row r="191" spans="2:6" s="54" customFormat="1" ht="15.75">
      <c r="B191" s="119"/>
      <c r="C191" s="192" t="s">
        <v>377</v>
      </c>
      <c r="D191" s="34"/>
      <c r="E191" s="34"/>
      <c r="F191" s="15">
        <f t="shared" si="2"/>
        <v>0</v>
      </c>
    </row>
    <row r="192" spans="2:6" s="54" customFormat="1" ht="15.75">
      <c r="B192" s="119"/>
      <c r="C192" s="192" t="s">
        <v>378</v>
      </c>
      <c r="D192" s="34"/>
      <c r="E192" s="34"/>
      <c r="F192" s="15">
        <f t="shared" si="2"/>
        <v>0</v>
      </c>
    </row>
    <row r="193" spans="2:6" s="54" customFormat="1" ht="15.75">
      <c r="B193" s="119"/>
      <c r="C193" s="30" t="s">
        <v>403</v>
      </c>
      <c r="D193" s="30">
        <f>SUM(D185:D192)</f>
        <v>0</v>
      </c>
      <c r="E193" s="30">
        <f>SUM(E185:E192)</f>
        <v>0</v>
      </c>
      <c r="F193" s="30">
        <f>SUM(F185:F192)</f>
        <v>0</v>
      </c>
    </row>
    <row r="194" spans="2:6" s="54" customFormat="1" ht="15.75">
      <c r="B194" s="119"/>
      <c r="C194" s="192" t="s">
        <v>379</v>
      </c>
      <c r="D194" s="34"/>
      <c r="E194" s="34"/>
      <c r="F194" s="15">
        <f aca="true" t="shared" si="3" ref="F194:F200">+D194+E194</f>
        <v>0</v>
      </c>
    </row>
    <row r="195" spans="2:6" s="54" customFormat="1" ht="15.75">
      <c r="B195" s="119"/>
      <c r="C195" s="192" t="s">
        <v>380</v>
      </c>
      <c r="D195" s="34"/>
      <c r="E195" s="34"/>
      <c r="F195" s="15">
        <f t="shared" si="3"/>
        <v>0</v>
      </c>
    </row>
    <row r="196" spans="2:6" s="54" customFormat="1" ht="15.75">
      <c r="B196" s="119"/>
      <c r="C196" s="192" t="s">
        <v>381</v>
      </c>
      <c r="D196" s="34"/>
      <c r="E196" s="34"/>
      <c r="F196" s="15">
        <f t="shared" si="3"/>
        <v>0</v>
      </c>
    </row>
    <row r="197" spans="2:6" s="54" customFormat="1" ht="15.75">
      <c r="B197" s="119"/>
      <c r="C197" s="192" t="s">
        <v>382</v>
      </c>
      <c r="D197" s="34"/>
      <c r="E197" s="34"/>
      <c r="F197" s="15">
        <f t="shared" si="3"/>
        <v>0</v>
      </c>
    </row>
    <row r="198" spans="2:6" s="54" customFormat="1" ht="15.75">
      <c r="B198" s="119"/>
      <c r="C198" s="192" t="s">
        <v>383</v>
      </c>
      <c r="D198" s="34"/>
      <c r="E198" s="34"/>
      <c r="F198" s="15">
        <f t="shared" si="3"/>
        <v>0</v>
      </c>
    </row>
    <row r="199" spans="2:6" s="54" customFormat="1" ht="15.75">
      <c r="B199" s="119"/>
      <c r="C199" s="192" t="s">
        <v>384</v>
      </c>
      <c r="D199" s="34"/>
      <c r="E199" s="34"/>
      <c r="F199" s="15">
        <f t="shared" si="3"/>
        <v>0</v>
      </c>
    </row>
    <row r="200" spans="2:6" s="54" customFormat="1" ht="15.75">
      <c r="B200" s="119"/>
      <c r="C200" s="192" t="s">
        <v>385</v>
      </c>
      <c r="D200" s="34"/>
      <c r="E200" s="34"/>
      <c r="F200" s="15">
        <f t="shared" si="3"/>
        <v>0</v>
      </c>
    </row>
    <row r="201" spans="2:6" s="54" customFormat="1" ht="15.75">
      <c r="B201" s="119"/>
      <c r="C201" s="30" t="s">
        <v>404</v>
      </c>
      <c r="D201" s="30">
        <f>SUM(D194:D200)</f>
        <v>0</v>
      </c>
      <c r="E201" s="30">
        <f>SUM(E194:E200)</f>
        <v>0</v>
      </c>
      <c r="F201" s="30">
        <f>SUM(F194:F200)</f>
        <v>0</v>
      </c>
    </row>
    <row r="202" spans="2:6" s="54" customFormat="1" ht="15.75">
      <c r="B202" s="119"/>
      <c r="C202" s="192" t="s">
        <v>386</v>
      </c>
      <c r="D202" s="34"/>
      <c r="E202" s="34"/>
      <c r="F202" s="15">
        <f aca="true" t="shared" si="4" ref="F202:F208">+D202+E202</f>
        <v>0</v>
      </c>
    </row>
    <row r="203" spans="2:6" s="54" customFormat="1" ht="15.75">
      <c r="B203" s="119"/>
      <c r="C203" s="192" t="s">
        <v>387</v>
      </c>
      <c r="D203" s="34"/>
      <c r="E203" s="34"/>
      <c r="F203" s="15">
        <f t="shared" si="4"/>
        <v>0</v>
      </c>
    </row>
    <row r="204" spans="2:6" s="54" customFormat="1" ht="15.75">
      <c r="B204" s="119"/>
      <c r="C204" s="192" t="s">
        <v>388</v>
      </c>
      <c r="D204" s="34"/>
      <c r="E204" s="34"/>
      <c r="F204" s="15">
        <f t="shared" si="4"/>
        <v>0</v>
      </c>
    </row>
    <row r="205" spans="2:6" s="54" customFormat="1" ht="15.75">
      <c r="B205" s="119"/>
      <c r="C205" s="192" t="s">
        <v>389</v>
      </c>
      <c r="D205" s="34"/>
      <c r="E205" s="34"/>
      <c r="F205" s="15">
        <f t="shared" si="4"/>
        <v>0</v>
      </c>
    </row>
    <row r="206" spans="2:6" s="54" customFormat="1" ht="15.75">
      <c r="B206" s="119"/>
      <c r="C206" s="192" t="s">
        <v>390</v>
      </c>
      <c r="D206" s="34"/>
      <c r="E206" s="34"/>
      <c r="F206" s="15">
        <f t="shared" si="4"/>
        <v>0</v>
      </c>
    </row>
    <row r="207" spans="2:6" s="54" customFormat="1" ht="15.75">
      <c r="B207" s="119"/>
      <c r="C207" s="192" t="s">
        <v>391</v>
      </c>
      <c r="D207" s="34"/>
      <c r="E207" s="34"/>
      <c r="F207" s="15">
        <f t="shared" si="4"/>
        <v>0</v>
      </c>
    </row>
    <row r="208" spans="2:6" s="54" customFormat="1" ht="15.75">
      <c r="B208" s="119"/>
      <c r="C208" s="192" t="s">
        <v>392</v>
      </c>
      <c r="D208" s="34"/>
      <c r="E208" s="34"/>
      <c r="F208" s="15">
        <f t="shared" si="4"/>
        <v>0</v>
      </c>
    </row>
    <row r="209" spans="2:6" s="54" customFormat="1" ht="15.75">
      <c r="B209" s="119"/>
      <c r="C209" s="30" t="s">
        <v>405</v>
      </c>
      <c r="D209" s="30">
        <f>SUM(D202:D208)</f>
        <v>0</v>
      </c>
      <c r="E209" s="30">
        <f>SUM(E202:E208)</f>
        <v>0</v>
      </c>
      <c r="F209" s="30">
        <f>SUM(F202:F208)</f>
        <v>0</v>
      </c>
    </row>
    <row r="210" spans="2:6" s="54" customFormat="1" ht="15.75">
      <c r="B210" s="119"/>
      <c r="C210" s="192" t="s">
        <v>393</v>
      </c>
      <c r="D210" s="34"/>
      <c r="E210" s="34"/>
      <c r="F210" s="15">
        <f>+D210+E210</f>
        <v>0</v>
      </c>
    </row>
    <row r="211" spans="2:6" s="54" customFormat="1" ht="15.75">
      <c r="B211" s="119"/>
      <c r="C211" s="192" t="s">
        <v>394</v>
      </c>
      <c r="D211" s="34"/>
      <c r="E211" s="34"/>
      <c r="F211" s="15">
        <f>+D211+E211</f>
        <v>0</v>
      </c>
    </row>
    <row r="212" spans="2:6" s="54" customFormat="1" ht="15.75">
      <c r="B212" s="119"/>
      <c r="C212" s="192" t="s">
        <v>395</v>
      </c>
      <c r="D212" s="34"/>
      <c r="E212" s="34"/>
      <c r="F212" s="15">
        <f>+D212+E212</f>
        <v>0</v>
      </c>
    </row>
    <row r="213" spans="2:6" s="54" customFormat="1" ht="15.75">
      <c r="B213" s="119"/>
      <c r="C213" s="192" t="s">
        <v>396</v>
      </c>
      <c r="D213" s="34"/>
      <c r="E213" s="34"/>
      <c r="F213" s="15">
        <f>+D213+E213</f>
        <v>0</v>
      </c>
    </row>
    <row r="214" spans="2:6" s="54" customFormat="1" ht="15.75">
      <c r="B214" s="119"/>
      <c r="C214" s="192" t="s">
        <v>397</v>
      </c>
      <c r="D214" s="34"/>
      <c r="E214" s="34"/>
      <c r="F214" s="15">
        <f>+D214+E214</f>
        <v>0</v>
      </c>
    </row>
    <row r="215" spans="2:6" s="54" customFormat="1" ht="15.75">
      <c r="B215" s="119"/>
      <c r="C215" s="30" t="s">
        <v>398</v>
      </c>
      <c r="D215" s="30">
        <f>SUM(D210:D214)</f>
        <v>0</v>
      </c>
      <c r="E215" s="30">
        <f>SUM(E210:E214)</f>
        <v>0</v>
      </c>
      <c r="F215" s="30">
        <f>SUM(F210:F214)</f>
        <v>0</v>
      </c>
    </row>
    <row r="216" spans="2:6" s="54" customFormat="1" ht="15.75">
      <c r="B216" s="119"/>
      <c r="C216" s="192" t="s">
        <v>399</v>
      </c>
      <c r="D216" s="34"/>
      <c r="E216" s="34"/>
      <c r="F216" s="15">
        <f>+D216+E216</f>
        <v>0</v>
      </c>
    </row>
    <row r="217" spans="2:6" s="54" customFormat="1" ht="15.75">
      <c r="B217" s="119"/>
      <c r="C217" s="192" t="s">
        <v>400</v>
      </c>
      <c r="D217" s="34"/>
      <c r="E217" s="34"/>
      <c r="F217" s="15">
        <f>+D217+E217</f>
        <v>0</v>
      </c>
    </row>
    <row r="218" spans="2:6" s="54" customFormat="1" ht="15.75">
      <c r="B218" s="119"/>
      <c r="C218" s="192" t="s">
        <v>401</v>
      </c>
      <c r="D218" s="34"/>
      <c r="E218" s="34"/>
      <c r="F218" s="15">
        <f>+D218+E218</f>
        <v>0</v>
      </c>
    </row>
    <row r="219" spans="2:6" s="54" customFormat="1" ht="15.75">
      <c r="B219" s="119"/>
      <c r="C219" s="30" t="s">
        <v>402</v>
      </c>
      <c r="D219" s="30">
        <f>SUM(D216:D218)</f>
        <v>0</v>
      </c>
      <c r="E219" s="30">
        <f>SUM(E216:E218)</f>
        <v>0</v>
      </c>
      <c r="F219" s="30">
        <f>SUM(F216:F218)</f>
        <v>0</v>
      </c>
    </row>
    <row r="220" spans="2:6" s="54" customFormat="1" ht="15.75">
      <c r="B220" s="229" t="s">
        <v>22</v>
      </c>
      <c r="C220" s="231"/>
      <c r="D220" s="30">
        <f>+D219+D215+D209+D201+D193</f>
        <v>0</v>
      </c>
      <c r="E220" s="30">
        <f>+E219+E215+E209+E201+E193</f>
        <v>0</v>
      </c>
      <c r="F220" s="30">
        <f>+F219+F215+F209+F201+F193</f>
        <v>0</v>
      </c>
    </row>
    <row r="221" s="54" customFormat="1" ht="15.75">
      <c r="B221" s="68"/>
    </row>
    <row r="222" s="54" customFormat="1" ht="15.75">
      <c r="B222" s="68" t="s">
        <v>437</v>
      </c>
    </row>
    <row r="223" s="54" customFormat="1" ht="15.75">
      <c r="B223" s="68"/>
    </row>
    <row r="224" s="54" customFormat="1" ht="15.75">
      <c r="B224" s="68" t="s">
        <v>279</v>
      </c>
    </row>
    <row r="225" s="54" customFormat="1" ht="15.75">
      <c r="B225" s="68"/>
    </row>
    <row r="226" spans="2:29" ht="15.75">
      <c r="B226" s="213" t="s">
        <v>329</v>
      </c>
      <c r="C226" s="253" t="s">
        <v>91</v>
      </c>
      <c r="D226" s="254"/>
      <c r="E226" s="247" t="s">
        <v>93</v>
      </c>
      <c r="F226" s="252"/>
      <c r="G226" s="252"/>
      <c r="H226" s="252"/>
      <c r="I226" s="292" t="s">
        <v>156</v>
      </c>
      <c r="J226" s="317"/>
      <c r="K226" s="317"/>
      <c r="L226" s="317"/>
      <c r="M226" s="317"/>
      <c r="N226" s="317"/>
      <c r="O226" s="259" t="s">
        <v>56</v>
      </c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60"/>
      <c r="AA226" s="209" t="s">
        <v>22</v>
      </c>
      <c r="AB226" s="209"/>
      <c r="AC226" s="209"/>
    </row>
    <row r="227" spans="2:29" ht="15.75" customHeight="1">
      <c r="B227" s="214"/>
      <c r="C227" s="255"/>
      <c r="D227" s="256"/>
      <c r="E227" s="288" t="s">
        <v>33</v>
      </c>
      <c r="F227" s="289"/>
      <c r="G227" s="288" t="s">
        <v>34</v>
      </c>
      <c r="H227" s="289" t="s">
        <v>143</v>
      </c>
      <c r="I227" s="288" t="s">
        <v>144</v>
      </c>
      <c r="J227" s="289"/>
      <c r="K227" s="288" t="s">
        <v>145</v>
      </c>
      <c r="L227" s="289"/>
      <c r="M227" s="288" t="s">
        <v>146</v>
      </c>
      <c r="N227" s="289"/>
      <c r="O227" s="288" t="s">
        <v>144</v>
      </c>
      <c r="P227" s="291"/>
      <c r="Q227" s="288" t="s">
        <v>145</v>
      </c>
      <c r="R227" s="291"/>
      <c r="S227" s="288" t="s">
        <v>146</v>
      </c>
      <c r="T227" s="291"/>
      <c r="U227" s="288" t="s">
        <v>147</v>
      </c>
      <c r="V227" s="289"/>
      <c r="W227" s="288" t="s">
        <v>148</v>
      </c>
      <c r="X227" s="291"/>
      <c r="Y227" s="288" t="s">
        <v>149</v>
      </c>
      <c r="Z227" s="289"/>
      <c r="AA227" s="209"/>
      <c r="AB227" s="209"/>
      <c r="AC227" s="209"/>
    </row>
    <row r="228" spans="1:29" ht="15.75">
      <c r="A228" s="2"/>
      <c r="B228" s="215"/>
      <c r="C228" s="96" t="s">
        <v>35</v>
      </c>
      <c r="D228" s="96" t="s">
        <v>36</v>
      </c>
      <c r="E228" s="96" t="s">
        <v>35</v>
      </c>
      <c r="F228" s="96" t="s">
        <v>36</v>
      </c>
      <c r="G228" s="95" t="s">
        <v>35</v>
      </c>
      <c r="H228" s="95" t="s">
        <v>36</v>
      </c>
      <c r="I228" s="95" t="s">
        <v>35</v>
      </c>
      <c r="J228" s="95" t="s">
        <v>36</v>
      </c>
      <c r="K228" s="95" t="s">
        <v>35</v>
      </c>
      <c r="L228" s="95" t="s">
        <v>36</v>
      </c>
      <c r="M228" s="95" t="s">
        <v>35</v>
      </c>
      <c r="N228" s="95" t="s">
        <v>36</v>
      </c>
      <c r="O228" s="95" t="s">
        <v>35</v>
      </c>
      <c r="P228" s="95" t="s">
        <v>36</v>
      </c>
      <c r="Q228" s="95" t="s">
        <v>35</v>
      </c>
      <c r="R228" s="95" t="s">
        <v>36</v>
      </c>
      <c r="S228" s="95" t="s">
        <v>35</v>
      </c>
      <c r="T228" s="95" t="s">
        <v>36</v>
      </c>
      <c r="U228" s="95" t="s">
        <v>35</v>
      </c>
      <c r="V228" s="95" t="s">
        <v>36</v>
      </c>
      <c r="W228" s="95" t="s">
        <v>35</v>
      </c>
      <c r="X228" s="95" t="s">
        <v>36</v>
      </c>
      <c r="Y228" s="95" t="s">
        <v>35</v>
      </c>
      <c r="Z228" s="95" t="s">
        <v>36</v>
      </c>
      <c r="AA228" s="95" t="s">
        <v>35</v>
      </c>
      <c r="AB228" s="95" t="s">
        <v>36</v>
      </c>
      <c r="AC228" s="98" t="s">
        <v>37</v>
      </c>
    </row>
    <row r="229" spans="1:29" ht="15.75">
      <c r="A229" s="2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99">
        <f>Y229+W229+U229+S229+Q229+O229+M229+K229+I229+G229+E229+C229</f>
        <v>0</v>
      </c>
      <c r="AB229" s="99">
        <f aca="true" t="shared" si="5" ref="AB229:AB250">Z229+X229+V229+T229+R229+P229+N229+L229+J229+H229+F229+D229</f>
        <v>0</v>
      </c>
      <c r="AC229" s="99">
        <f>AB229+AA229</f>
        <v>0</v>
      </c>
    </row>
    <row r="230" spans="1:29" ht="15.75">
      <c r="A230" s="2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99">
        <f aca="true" t="shared" si="6" ref="AA230:AA250">Y230+W230+U230+S230+Q230+O230+M230+K230+I230+G230+E230+C230</f>
        <v>0</v>
      </c>
      <c r="AB230" s="99">
        <f t="shared" si="5"/>
        <v>0</v>
      </c>
      <c r="AC230" s="99">
        <f aca="true" t="shared" si="7" ref="AC230:AC249">AB230+AA230</f>
        <v>0</v>
      </c>
    </row>
    <row r="231" spans="1:29" ht="15.75">
      <c r="A231" s="2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99">
        <f t="shared" si="6"/>
        <v>0</v>
      </c>
      <c r="AB231" s="99">
        <f t="shared" si="5"/>
        <v>0</v>
      </c>
      <c r="AC231" s="99">
        <f t="shared" si="7"/>
        <v>0</v>
      </c>
    </row>
    <row r="232" spans="1:29" ht="15.75">
      <c r="A232" s="2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99">
        <f t="shared" si="6"/>
        <v>0</v>
      </c>
      <c r="AB232" s="99">
        <f t="shared" si="5"/>
        <v>0</v>
      </c>
      <c r="AC232" s="99">
        <f t="shared" si="7"/>
        <v>0</v>
      </c>
    </row>
    <row r="233" spans="2:29" ht="15.75">
      <c r="B233" s="16" t="s">
        <v>155</v>
      </c>
      <c r="C233" s="16">
        <f>+C229+C230+C231+C232</f>
        <v>0</v>
      </c>
      <c r="D233" s="16">
        <f aca="true" t="shared" si="8" ref="D233:Z233">+D229+D230+D231+D232</f>
        <v>0</v>
      </c>
      <c r="E233" s="16">
        <f t="shared" si="8"/>
        <v>0</v>
      </c>
      <c r="F233" s="16">
        <f t="shared" si="8"/>
        <v>0</v>
      </c>
      <c r="G233" s="16">
        <f t="shared" si="8"/>
        <v>0</v>
      </c>
      <c r="H233" s="16">
        <f t="shared" si="8"/>
        <v>0</v>
      </c>
      <c r="I233" s="16">
        <f t="shared" si="8"/>
        <v>0</v>
      </c>
      <c r="J233" s="16">
        <f t="shared" si="8"/>
        <v>0</v>
      </c>
      <c r="K233" s="16">
        <f t="shared" si="8"/>
        <v>0</v>
      </c>
      <c r="L233" s="16">
        <f t="shared" si="8"/>
        <v>0</v>
      </c>
      <c r="M233" s="16">
        <f t="shared" si="8"/>
        <v>0</v>
      </c>
      <c r="N233" s="16">
        <f t="shared" si="8"/>
        <v>0</v>
      </c>
      <c r="O233" s="16">
        <f t="shared" si="8"/>
        <v>0</v>
      </c>
      <c r="P233" s="16">
        <f t="shared" si="8"/>
        <v>0</v>
      </c>
      <c r="Q233" s="16">
        <f t="shared" si="8"/>
        <v>0</v>
      </c>
      <c r="R233" s="16">
        <f t="shared" si="8"/>
        <v>0</v>
      </c>
      <c r="S233" s="16">
        <f t="shared" si="8"/>
        <v>0</v>
      </c>
      <c r="T233" s="16">
        <f t="shared" si="8"/>
        <v>0</v>
      </c>
      <c r="U233" s="16">
        <f t="shared" si="8"/>
        <v>0</v>
      </c>
      <c r="V233" s="16">
        <f t="shared" si="8"/>
        <v>0</v>
      </c>
      <c r="W233" s="16">
        <f t="shared" si="8"/>
        <v>0</v>
      </c>
      <c r="X233" s="16">
        <f t="shared" si="8"/>
        <v>0</v>
      </c>
      <c r="Y233" s="16">
        <f t="shared" si="8"/>
        <v>0</v>
      </c>
      <c r="Z233" s="16">
        <f t="shared" si="8"/>
        <v>0</v>
      </c>
      <c r="AA233" s="99">
        <f t="shared" si="6"/>
        <v>0</v>
      </c>
      <c r="AB233" s="99">
        <f t="shared" si="5"/>
        <v>0</v>
      </c>
      <c r="AC233" s="99">
        <f t="shared" si="7"/>
        <v>0</v>
      </c>
    </row>
    <row r="234" spans="2:29" ht="15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99">
        <f t="shared" si="6"/>
        <v>0</v>
      </c>
      <c r="AB234" s="99">
        <f t="shared" si="5"/>
        <v>0</v>
      </c>
      <c r="AC234" s="99">
        <f t="shared" si="7"/>
        <v>0</v>
      </c>
    </row>
    <row r="235" spans="2:29" ht="15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99">
        <f t="shared" si="6"/>
        <v>0</v>
      </c>
      <c r="AB235" s="99">
        <f t="shared" si="5"/>
        <v>0</v>
      </c>
      <c r="AC235" s="99">
        <f t="shared" si="7"/>
        <v>0</v>
      </c>
    </row>
    <row r="236" spans="2:29" ht="15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99">
        <f t="shared" si="6"/>
        <v>0</v>
      </c>
      <c r="AB236" s="99">
        <f t="shared" si="5"/>
        <v>0</v>
      </c>
      <c r="AC236" s="99">
        <f t="shared" si="7"/>
        <v>0</v>
      </c>
    </row>
    <row r="237" spans="2:29" ht="15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99">
        <f t="shared" si="6"/>
        <v>0</v>
      </c>
      <c r="AB237" s="99">
        <f t="shared" si="5"/>
        <v>0</v>
      </c>
      <c r="AC237" s="99">
        <f t="shared" si="7"/>
        <v>0</v>
      </c>
    </row>
    <row r="238" spans="2:29" ht="15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99">
        <f t="shared" si="6"/>
        <v>0</v>
      </c>
      <c r="AB238" s="99">
        <f t="shared" si="5"/>
        <v>0</v>
      </c>
      <c r="AC238" s="99">
        <f t="shared" si="7"/>
        <v>0</v>
      </c>
    </row>
    <row r="239" spans="2:29" ht="15.75">
      <c r="B239" s="16" t="s">
        <v>155</v>
      </c>
      <c r="C239" s="16">
        <f>+C234+C235+C236+C237+C238</f>
        <v>0</v>
      </c>
      <c r="D239" s="16">
        <f aca="true" t="shared" si="9" ref="D239:Z239">+D234+D235+D236+D237+D238</f>
        <v>0</v>
      </c>
      <c r="E239" s="16">
        <f t="shared" si="9"/>
        <v>0</v>
      </c>
      <c r="F239" s="16">
        <f t="shared" si="9"/>
        <v>0</v>
      </c>
      <c r="G239" s="16">
        <f t="shared" si="9"/>
        <v>0</v>
      </c>
      <c r="H239" s="16">
        <f t="shared" si="9"/>
        <v>0</v>
      </c>
      <c r="I239" s="16">
        <f t="shared" si="9"/>
        <v>0</v>
      </c>
      <c r="J239" s="16">
        <f t="shared" si="9"/>
        <v>0</v>
      </c>
      <c r="K239" s="16">
        <f t="shared" si="9"/>
        <v>0</v>
      </c>
      <c r="L239" s="16">
        <f t="shared" si="9"/>
        <v>0</v>
      </c>
      <c r="M239" s="16">
        <f t="shared" si="9"/>
        <v>0</v>
      </c>
      <c r="N239" s="16">
        <f t="shared" si="9"/>
        <v>0</v>
      </c>
      <c r="O239" s="16">
        <f t="shared" si="9"/>
        <v>0</v>
      </c>
      <c r="P239" s="16">
        <f t="shared" si="9"/>
        <v>0</v>
      </c>
      <c r="Q239" s="16">
        <f t="shared" si="9"/>
        <v>0</v>
      </c>
      <c r="R239" s="16">
        <f t="shared" si="9"/>
        <v>0</v>
      </c>
      <c r="S239" s="16">
        <f t="shared" si="9"/>
        <v>0</v>
      </c>
      <c r="T239" s="16">
        <f t="shared" si="9"/>
        <v>0</v>
      </c>
      <c r="U239" s="16">
        <f t="shared" si="9"/>
        <v>0</v>
      </c>
      <c r="V239" s="16">
        <f t="shared" si="9"/>
        <v>0</v>
      </c>
      <c r="W239" s="16">
        <f t="shared" si="9"/>
        <v>0</v>
      </c>
      <c r="X239" s="16">
        <f t="shared" si="9"/>
        <v>0</v>
      </c>
      <c r="Y239" s="16">
        <f t="shared" si="9"/>
        <v>0</v>
      </c>
      <c r="Z239" s="16">
        <f t="shared" si="9"/>
        <v>0</v>
      </c>
      <c r="AA239" s="99">
        <f t="shared" si="6"/>
        <v>0</v>
      </c>
      <c r="AB239" s="99">
        <f t="shared" si="5"/>
        <v>0</v>
      </c>
      <c r="AC239" s="99">
        <f t="shared" si="7"/>
        <v>0</v>
      </c>
    </row>
    <row r="240" spans="2:29" ht="15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99">
        <f t="shared" si="6"/>
        <v>0</v>
      </c>
      <c r="AB240" s="99">
        <f t="shared" si="5"/>
        <v>0</v>
      </c>
      <c r="AC240" s="99">
        <f t="shared" si="7"/>
        <v>0</v>
      </c>
    </row>
    <row r="241" spans="2:29" ht="15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99">
        <f t="shared" si="6"/>
        <v>0</v>
      </c>
      <c r="AB241" s="99">
        <f t="shared" si="5"/>
        <v>0</v>
      </c>
      <c r="AC241" s="99">
        <f t="shared" si="7"/>
        <v>0</v>
      </c>
    </row>
    <row r="242" spans="2:29" ht="15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99">
        <f t="shared" si="6"/>
        <v>0</v>
      </c>
      <c r="AB242" s="99">
        <f t="shared" si="5"/>
        <v>0</v>
      </c>
      <c r="AC242" s="99">
        <f t="shared" si="7"/>
        <v>0</v>
      </c>
    </row>
    <row r="243" spans="2:29" ht="15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99">
        <f t="shared" si="6"/>
        <v>0</v>
      </c>
      <c r="AB243" s="99">
        <f t="shared" si="5"/>
        <v>0</v>
      </c>
      <c r="AC243" s="99">
        <f t="shared" si="7"/>
        <v>0</v>
      </c>
    </row>
    <row r="244" spans="2:29" ht="15.75">
      <c r="B244" s="16" t="s">
        <v>155</v>
      </c>
      <c r="C244" s="16">
        <f>+C240+C241+C242+C243</f>
        <v>0</v>
      </c>
      <c r="D244" s="16">
        <f aca="true" t="shared" si="10" ref="D244:Z244">+D240+D241+D242+D243</f>
        <v>0</v>
      </c>
      <c r="E244" s="16">
        <f t="shared" si="10"/>
        <v>0</v>
      </c>
      <c r="F244" s="16">
        <f t="shared" si="10"/>
        <v>0</v>
      </c>
      <c r="G244" s="16">
        <f t="shared" si="10"/>
        <v>0</v>
      </c>
      <c r="H244" s="16">
        <f t="shared" si="10"/>
        <v>0</v>
      </c>
      <c r="I244" s="16">
        <f t="shared" si="10"/>
        <v>0</v>
      </c>
      <c r="J244" s="16">
        <f t="shared" si="10"/>
        <v>0</v>
      </c>
      <c r="K244" s="16">
        <f t="shared" si="10"/>
        <v>0</v>
      </c>
      <c r="L244" s="16">
        <f t="shared" si="10"/>
        <v>0</v>
      </c>
      <c r="M244" s="16">
        <f t="shared" si="10"/>
        <v>0</v>
      </c>
      <c r="N244" s="16">
        <f t="shared" si="10"/>
        <v>0</v>
      </c>
      <c r="O244" s="16">
        <f t="shared" si="10"/>
        <v>0</v>
      </c>
      <c r="P244" s="16">
        <f t="shared" si="10"/>
        <v>0</v>
      </c>
      <c r="Q244" s="16">
        <f t="shared" si="10"/>
        <v>0</v>
      </c>
      <c r="R244" s="16">
        <f t="shared" si="10"/>
        <v>0</v>
      </c>
      <c r="S244" s="16">
        <f t="shared" si="10"/>
        <v>0</v>
      </c>
      <c r="T244" s="16">
        <f t="shared" si="10"/>
        <v>0</v>
      </c>
      <c r="U244" s="16">
        <f t="shared" si="10"/>
        <v>0</v>
      </c>
      <c r="V244" s="16">
        <f t="shared" si="10"/>
        <v>0</v>
      </c>
      <c r="W244" s="16">
        <f t="shared" si="10"/>
        <v>0</v>
      </c>
      <c r="X244" s="16">
        <f t="shared" si="10"/>
        <v>0</v>
      </c>
      <c r="Y244" s="16">
        <f t="shared" si="10"/>
        <v>0</v>
      </c>
      <c r="Z244" s="16">
        <f t="shared" si="10"/>
        <v>0</v>
      </c>
      <c r="AA244" s="99">
        <f t="shared" si="6"/>
        <v>0</v>
      </c>
      <c r="AB244" s="99">
        <f t="shared" si="5"/>
        <v>0</v>
      </c>
      <c r="AC244" s="99">
        <f t="shared" si="7"/>
        <v>0</v>
      </c>
    </row>
    <row r="245" spans="2:29" ht="15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99">
        <f t="shared" si="6"/>
        <v>0</v>
      </c>
      <c r="AB245" s="99">
        <f t="shared" si="5"/>
        <v>0</v>
      </c>
      <c r="AC245" s="99">
        <f t="shared" si="7"/>
        <v>0</v>
      </c>
    </row>
    <row r="246" spans="2:29" ht="15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99">
        <f t="shared" si="6"/>
        <v>0</v>
      </c>
      <c r="AB246" s="99">
        <f t="shared" si="5"/>
        <v>0</v>
      </c>
      <c r="AC246" s="99">
        <f t="shared" si="7"/>
        <v>0</v>
      </c>
    </row>
    <row r="247" spans="2:29" ht="15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99">
        <f t="shared" si="6"/>
        <v>0</v>
      </c>
      <c r="AB247" s="99">
        <f t="shared" si="5"/>
        <v>0</v>
      </c>
      <c r="AC247" s="99">
        <f t="shared" si="7"/>
        <v>0</v>
      </c>
    </row>
    <row r="248" spans="2:29" ht="15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99">
        <f t="shared" si="6"/>
        <v>0</v>
      </c>
      <c r="AB248" s="99">
        <f t="shared" si="5"/>
        <v>0</v>
      </c>
      <c r="AC248" s="99">
        <f t="shared" si="7"/>
        <v>0</v>
      </c>
    </row>
    <row r="249" spans="2:29" ht="15.75">
      <c r="B249" s="16" t="s">
        <v>155</v>
      </c>
      <c r="C249" s="16">
        <f>+C245+C246+C247+C248</f>
        <v>0</v>
      </c>
      <c r="D249" s="16">
        <f aca="true" t="shared" si="11" ref="D249:Z249">+D245+D246+D247+D248</f>
        <v>0</v>
      </c>
      <c r="E249" s="16">
        <f t="shared" si="11"/>
        <v>0</v>
      </c>
      <c r="F249" s="16">
        <f t="shared" si="11"/>
        <v>0</v>
      </c>
      <c r="G249" s="16">
        <f t="shared" si="11"/>
        <v>0</v>
      </c>
      <c r="H249" s="16">
        <f t="shared" si="11"/>
        <v>0</v>
      </c>
      <c r="I249" s="16">
        <f t="shared" si="11"/>
        <v>0</v>
      </c>
      <c r="J249" s="16">
        <f t="shared" si="11"/>
        <v>0</v>
      </c>
      <c r="K249" s="16">
        <f t="shared" si="11"/>
        <v>0</v>
      </c>
      <c r="L249" s="16">
        <f t="shared" si="11"/>
        <v>0</v>
      </c>
      <c r="M249" s="16">
        <f t="shared" si="11"/>
        <v>0</v>
      </c>
      <c r="N249" s="16">
        <f t="shared" si="11"/>
        <v>0</v>
      </c>
      <c r="O249" s="16">
        <f t="shared" si="11"/>
        <v>0</v>
      </c>
      <c r="P249" s="16">
        <f t="shared" si="11"/>
        <v>0</v>
      </c>
      <c r="Q249" s="16">
        <f t="shared" si="11"/>
        <v>0</v>
      </c>
      <c r="R249" s="16">
        <f t="shared" si="11"/>
        <v>0</v>
      </c>
      <c r="S249" s="16">
        <f t="shared" si="11"/>
        <v>0</v>
      </c>
      <c r="T249" s="16">
        <f t="shared" si="11"/>
        <v>0</v>
      </c>
      <c r="U249" s="16">
        <f t="shared" si="11"/>
        <v>0</v>
      </c>
      <c r="V249" s="16">
        <f t="shared" si="11"/>
        <v>0</v>
      </c>
      <c r="W249" s="16">
        <f t="shared" si="11"/>
        <v>0</v>
      </c>
      <c r="X249" s="16">
        <f t="shared" si="11"/>
        <v>0</v>
      </c>
      <c r="Y249" s="16">
        <f t="shared" si="11"/>
        <v>0</v>
      </c>
      <c r="Z249" s="16">
        <f t="shared" si="11"/>
        <v>0</v>
      </c>
      <c r="AA249" s="99">
        <f t="shared" si="6"/>
        <v>0</v>
      </c>
      <c r="AB249" s="99">
        <f t="shared" si="5"/>
        <v>0</v>
      </c>
      <c r="AC249" s="99">
        <f t="shared" si="7"/>
        <v>0</v>
      </c>
    </row>
    <row r="250" spans="2:29" s="54" customFormat="1" ht="15.75">
      <c r="B250" s="18" t="s">
        <v>38</v>
      </c>
      <c r="C250" s="30">
        <f>+C249+C244+C239+C233</f>
        <v>0</v>
      </c>
      <c r="D250" s="30">
        <f aca="true" t="shared" si="12" ref="D250:Y250">+D249+D244+D239+D233</f>
        <v>0</v>
      </c>
      <c r="E250" s="30">
        <f t="shared" si="12"/>
        <v>0</v>
      </c>
      <c r="F250" s="30">
        <f t="shared" si="12"/>
        <v>0</v>
      </c>
      <c r="G250" s="30">
        <f t="shared" si="12"/>
        <v>0</v>
      </c>
      <c r="H250" s="30">
        <f t="shared" si="12"/>
        <v>0</v>
      </c>
      <c r="I250" s="30">
        <f t="shared" si="12"/>
        <v>0</v>
      </c>
      <c r="J250" s="30">
        <f t="shared" si="12"/>
        <v>0</v>
      </c>
      <c r="K250" s="30">
        <f t="shared" si="12"/>
        <v>0</v>
      </c>
      <c r="L250" s="30">
        <f t="shared" si="12"/>
        <v>0</v>
      </c>
      <c r="M250" s="30">
        <f t="shared" si="12"/>
        <v>0</v>
      </c>
      <c r="N250" s="30">
        <f t="shared" si="12"/>
        <v>0</v>
      </c>
      <c r="O250" s="30">
        <f t="shared" si="12"/>
        <v>0</v>
      </c>
      <c r="P250" s="30">
        <f t="shared" si="12"/>
        <v>0</v>
      </c>
      <c r="Q250" s="30">
        <f t="shared" si="12"/>
        <v>0</v>
      </c>
      <c r="R250" s="30">
        <f t="shared" si="12"/>
        <v>0</v>
      </c>
      <c r="S250" s="30">
        <f t="shared" si="12"/>
        <v>0</v>
      </c>
      <c r="T250" s="30">
        <f t="shared" si="12"/>
        <v>0</v>
      </c>
      <c r="U250" s="30">
        <f t="shared" si="12"/>
        <v>0</v>
      </c>
      <c r="V250" s="30">
        <f t="shared" si="12"/>
        <v>0</v>
      </c>
      <c r="W250" s="30">
        <f t="shared" si="12"/>
        <v>0</v>
      </c>
      <c r="X250" s="30">
        <f t="shared" si="12"/>
        <v>0</v>
      </c>
      <c r="Y250" s="30">
        <f t="shared" si="12"/>
        <v>0</v>
      </c>
      <c r="Z250" s="30">
        <f>+Z249+Z244+Z239+Z233</f>
        <v>0</v>
      </c>
      <c r="AA250" s="99">
        <f t="shared" si="6"/>
        <v>0</v>
      </c>
      <c r="AB250" s="99">
        <f t="shared" si="5"/>
        <v>0</v>
      </c>
      <c r="AC250" s="99">
        <f>AB250+AA250</f>
        <v>0</v>
      </c>
    </row>
    <row r="251" s="54" customFormat="1" ht="15.75">
      <c r="B251" s="80"/>
    </row>
    <row r="252" s="54" customFormat="1" ht="15.75">
      <c r="B252" s="137" t="s">
        <v>280</v>
      </c>
    </row>
    <row r="253" s="54" customFormat="1" ht="15.75">
      <c r="B253" s="80"/>
    </row>
    <row r="254" spans="2:26" ht="15.75">
      <c r="B254" s="213" t="s">
        <v>330</v>
      </c>
      <c r="C254" s="253" t="s">
        <v>150</v>
      </c>
      <c r="D254" s="254"/>
      <c r="E254" s="247" t="s">
        <v>151</v>
      </c>
      <c r="F254" s="252"/>
      <c r="G254" s="252"/>
      <c r="H254" s="252"/>
      <c r="I254" s="253" t="s">
        <v>152</v>
      </c>
      <c r="J254" s="254"/>
      <c r="K254" s="261" t="s">
        <v>127</v>
      </c>
      <c r="L254" s="261"/>
      <c r="M254" s="293" t="s">
        <v>22</v>
      </c>
      <c r="N254" s="294"/>
      <c r="O254" s="295"/>
      <c r="P254" s="136" t="s">
        <v>94</v>
      </c>
      <c r="Q254" s="138"/>
      <c r="R254" s="139"/>
      <c r="X254" s="2"/>
      <c r="Y254" s="2"/>
      <c r="Z254" s="2"/>
    </row>
    <row r="255" spans="2:26" ht="18">
      <c r="B255" s="214"/>
      <c r="C255" s="255"/>
      <c r="D255" s="256"/>
      <c r="E255" s="209" t="s">
        <v>33</v>
      </c>
      <c r="F255" s="209"/>
      <c r="G255" s="209" t="s">
        <v>34</v>
      </c>
      <c r="H255" s="209"/>
      <c r="I255" s="255"/>
      <c r="J255" s="256"/>
      <c r="K255" s="261"/>
      <c r="L255" s="261"/>
      <c r="M255" s="296"/>
      <c r="N255" s="297"/>
      <c r="O255" s="298"/>
      <c r="P255" s="222" t="s">
        <v>22</v>
      </c>
      <c r="Q255" s="224"/>
      <c r="R255" s="223"/>
      <c r="X255" s="2"/>
      <c r="Y255" s="2"/>
      <c r="Z255" s="2"/>
    </row>
    <row r="256" spans="2:26" ht="15.75">
      <c r="B256" s="215"/>
      <c r="C256" s="95" t="s">
        <v>35</v>
      </c>
      <c r="D256" s="95" t="s">
        <v>36</v>
      </c>
      <c r="E256" s="95" t="s">
        <v>35</v>
      </c>
      <c r="F256" s="95" t="s">
        <v>36</v>
      </c>
      <c r="G256" s="95" t="s">
        <v>35</v>
      </c>
      <c r="H256" s="95" t="s">
        <v>36</v>
      </c>
      <c r="I256" s="95" t="s">
        <v>35</v>
      </c>
      <c r="J256" s="95" t="s">
        <v>36</v>
      </c>
      <c r="K256" s="95" t="s">
        <v>35</v>
      </c>
      <c r="L256" s="95" t="s">
        <v>36</v>
      </c>
      <c r="M256" s="95" t="s">
        <v>35</v>
      </c>
      <c r="N256" s="95" t="s">
        <v>36</v>
      </c>
      <c r="O256" s="97" t="s">
        <v>37</v>
      </c>
      <c r="P256" s="100" t="s">
        <v>35</v>
      </c>
      <c r="Q256" s="100" t="s">
        <v>36</v>
      </c>
      <c r="R256" s="101" t="s">
        <v>37</v>
      </c>
      <c r="X256" s="2"/>
      <c r="Y256" s="2"/>
      <c r="Z256" s="2"/>
    </row>
    <row r="257" spans="2:26" ht="15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30">
        <f>+E257+G257+I257+K257+C257</f>
        <v>0</v>
      </c>
      <c r="N257" s="30">
        <f aca="true" t="shared" si="13" ref="N257:N278">+F257+H257+J257+L257+D257</f>
        <v>0</v>
      </c>
      <c r="O257" s="118">
        <f>+M257+N257</f>
        <v>0</v>
      </c>
      <c r="P257" s="140"/>
      <c r="Q257" s="141"/>
      <c r="R257" s="142"/>
      <c r="X257" s="2"/>
      <c r="Y257" s="2"/>
      <c r="Z257" s="2"/>
    </row>
    <row r="258" spans="2:26" ht="15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0">
        <f aca="true" t="shared" si="14" ref="M258:M278">+E258+G258+I258+K258+C258</f>
        <v>0</v>
      </c>
      <c r="N258" s="30">
        <f t="shared" si="13"/>
        <v>0</v>
      </c>
      <c r="O258" s="118">
        <f aca="true" t="shared" si="15" ref="O258:O277">+M258+N258</f>
        <v>0</v>
      </c>
      <c r="P258" s="143"/>
      <c r="Q258" s="144"/>
      <c r="R258" s="145"/>
      <c r="X258" s="2"/>
      <c r="Y258" s="2"/>
      <c r="Z258" s="2"/>
    </row>
    <row r="259" spans="1:26" ht="15.75">
      <c r="A259" s="2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30">
        <f t="shared" si="14"/>
        <v>0</v>
      </c>
      <c r="N259" s="30">
        <f t="shared" si="13"/>
        <v>0</v>
      </c>
      <c r="O259" s="118">
        <f t="shared" si="15"/>
        <v>0</v>
      </c>
      <c r="P259" s="143"/>
      <c r="Q259" s="144"/>
      <c r="R259" s="145"/>
      <c r="X259" s="2"/>
      <c r="Y259" s="2"/>
      <c r="Z259" s="2"/>
    </row>
    <row r="260" spans="1:26" ht="15.75">
      <c r="A260" s="2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30">
        <f t="shared" si="14"/>
        <v>0</v>
      </c>
      <c r="N260" s="30">
        <f t="shared" si="13"/>
        <v>0</v>
      </c>
      <c r="O260" s="118">
        <f t="shared" si="15"/>
        <v>0</v>
      </c>
      <c r="P260" s="143"/>
      <c r="Q260" s="144"/>
      <c r="R260" s="145"/>
      <c r="X260" s="2"/>
      <c r="Y260" s="2"/>
      <c r="Z260" s="2"/>
    </row>
    <row r="261" spans="2:26" ht="15.75">
      <c r="B261" s="16" t="s">
        <v>155</v>
      </c>
      <c r="C261" s="16">
        <f>+C257+C258+C259+C260</f>
        <v>0</v>
      </c>
      <c r="D261" s="16">
        <f aca="true" t="shared" si="16" ref="D261:L261">+D257+D258+D259+D260</f>
        <v>0</v>
      </c>
      <c r="E261" s="16">
        <f t="shared" si="16"/>
        <v>0</v>
      </c>
      <c r="F261" s="16">
        <f t="shared" si="16"/>
        <v>0</v>
      </c>
      <c r="G261" s="16">
        <f t="shared" si="16"/>
        <v>0</v>
      </c>
      <c r="H261" s="16">
        <f t="shared" si="16"/>
        <v>0</v>
      </c>
      <c r="I261" s="16">
        <f t="shared" si="16"/>
        <v>0</v>
      </c>
      <c r="J261" s="16">
        <f t="shared" si="16"/>
        <v>0</v>
      </c>
      <c r="K261" s="16">
        <f t="shared" si="16"/>
        <v>0</v>
      </c>
      <c r="L261" s="16">
        <f t="shared" si="16"/>
        <v>0</v>
      </c>
      <c r="M261" s="30">
        <f t="shared" si="14"/>
        <v>0</v>
      </c>
      <c r="N261" s="30">
        <f t="shared" si="13"/>
        <v>0</v>
      </c>
      <c r="O261" s="118">
        <f t="shared" si="15"/>
        <v>0</v>
      </c>
      <c r="P261" s="143"/>
      <c r="Q261" s="144"/>
      <c r="R261" s="145"/>
      <c r="X261" s="2"/>
      <c r="Y261" s="2"/>
      <c r="Z261" s="2"/>
    </row>
    <row r="262" spans="2:26" ht="15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30">
        <f t="shared" si="14"/>
        <v>0</v>
      </c>
      <c r="N262" s="30">
        <f t="shared" si="13"/>
        <v>0</v>
      </c>
      <c r="O262" s="118">
        <f t="shared" si="15"/>
        <v>0</v>
      </c>
      <c r="P262" s="143"/>
      <c r="Q262" s="144"/>
      <c r="R262" s="145"/>
      <c r="X262" s="2"/>
      <c r="Y262" s="2"/>
      <c r="Z262" s="2"/>
    </row>
    <row r="263" spans="2:26" ht="15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30">
        <f t="shared" si="14"/>
        <v>0</v>
      </c>
      <c r="N263" s="30">
        <f t="shared" si="13"/>
        <v>0</v>
      </c>
      <c r="O263" s="118">
        <f t="shared" si="15"/>
        <v>0</v>
      </c>
      <c r="P263" s="143"/>
      <c r="Q263" s="144"/>
      <c r="R263" s="145"/>
      <c r="X263" s="2"/>
      <c r="Y263" s="2"/>
      <c r="Z263" s="2"/>
    </row>
    <row r="264" spans="2:26" ht="15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30">
        <f t="shared" si="14"/>
        <v>0</v>
      </c>
      <c r="N264" s="30">
        <f t="shared" si="13"/>
        <v>0</v>
      </c>
      <c r="O264" s="118">
        <f t="shared" si="15"/>
        <v>0</v>
      </c>
      <c r="P264" s="143"/>
      <c r="Q264" s="144"/>
      <c r="R264" s="145"/>
      <c r="X264" s="2"/>
      <c r="Y264" s="2"/>
      <c r="Z264" s="2"/>
    </row>
    <row r="265" spans="2:26" ht="15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30">
        <f t="shared" si="14"/>
        <v>0</v>
      </c>
      <c r="N265" s="30">
        <f t="shared" si="13"/>
        <v>0</v>
      </c>
      <c r="O265" s="118">
        <f t="shared" si="15"/>
        <v>0</v>
      </c>
      <c r="P265" s="143"/>
      <c r="Q265" s="144"/>
      <c r="R265" s="145"/>
      <c r="X265" s="2"/>
      <c r="Y265" s="2"/>
      <c r="Z265" s="2"/>
    </row>
    <row r="266" spans="2:26" ht="15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30">
        <f t="shared" si="14"/>
        <v>0</v>
      </c>
      <c r="N266" s="30">
        <f t="shared" si="13"/>
        <v>0</v>
      </c>
      <c r="O266" s="118">
        <f t="shared" si="15"/>
        <v>0</v>
      </c>
      <c r="P266" s="143"/>
      <c r="Q266" s="144"/>
      <c r="R266" s="145"/>
      <c r="X266" s="2"/>
      <c r="Y266" s="2"/>
      <c r="Z266" s="2"/>
    </row>
    <row r="267" spans="2:26" ht="15.75">
      <c r="B267" s="16" t="s">
        <v>155</v>
      </c>
      <c r="C267" s="16">
        <f>+C262+C263+C264+C265+C266</f>
        <v>0</v>
      </c>
      <c r="D267" s="16">
        <f aca="true" t="shared" si="17" ref="D267:L267">+D262+D263+D264+D265+D266</f>
        <v>0</v>
      </c>
      <c r="E267" s="16">
        <f t="shared" si="17"/>
        <v>0</v>
      </c>
      <c r="F267" s="16">
        <f t="shared" si="17"/>
        <v>0</v>
      </c>
      <c r="G267" s="16">
        <f t="shared" si="17"/>
        <v>0</v>
      </c>
      <c r="H267" s="16">
        <f t="shared" si="17"/>
        <v>0</v>
      </c>
      <c r="I267" s="16">
        <f t="shared" si="17"/>
        <v>0</v>
      </c>
      <c r="J267" s="16">
        <f t="shared" si="17"/>
        <v>0</v>
      </c>
      <c r="K267" s="16">
        <f t="shared" si="17"/>
        <v>0</v>
      </c>
      <c r="L267" s="16">
        <f t="shared" si="17"/>
        <v>0</v>
      </c>
      <c r="M267" s="30">
        <f t="shared" si="14"/>
        <v>0</v>
      </c>
      <c r="N267" s="30">
        <f t="shared" si="13"/>
        <v>0</v>
      </c>
      <c r="O267" s="118">
        <f t="shared" si="15"/>
        <v>0</v>
      </c>
      <c r="P267" s="143"/>
      <c r="Q267" s="144"/>
      <c r="R267" s="145"/>
      <c r="X267" s="2"/>
      <c r="Y267" s="2"/>
      <c r="Z267" s="2"/>
    </row>
    <row r="268" spans="2:26" ht="15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30">
        <f t="shared" si="14"/>
        <v>0</v>
      </c>
      <c r="N268" s="30">
        <f t="shared" si="13"/>
        <v>0</v>
      </c>
      <c r="O268" s="118">
        <f t="shared" si="15"/>
        <v>0</v>
      </c>
      <c r="P268" s="143"/>
      <c r="Q268" s="144"/>
      <c r="R268" s="145"/>
      <c r="X268" s="2"/>
      <c r="Y268" s="2"/>
      <c r="Z268" s="2"/>
    </row>
    <row r="269" spans="2:26" ht="15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30">
        <f t="shared" si="14"/>
        <v>0</v>
      </c>
      <c r="N269" s="30">
        <f t="shared" si="13"/>
        <v>0</v>
      </c>
      <c r="O269" s="118">
        <f t="shared" si="15"/>
        <v>0</v>
      </c>
      <c r="P269" s="143"/>
      <c r="Q269" s="144"/>
      <c r="R269" s="145"/>
      <c r="X269" s="2"/>
      <c r="Y269" s="2"/>
      <c r="Z269" s="2"/>
    </row>
    <row r="270" spans="2:26" ht="15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30">
        <f t="shared" si="14"/>
        <v>0</v>
      </c>
      <c r="N270" s="30">
        <f t="shared" si="13"/>
        <v>0</v>
      </c>
      <c r="O270" s="118">
        <f t="shared" si="15"/>
        <v>0</v>
      </c>
      <c r="P270" s="143"/>
      <c r="Q270" s="144"/>
      <c r="R270" s="145"/>
      <c r="X270" s="2"/>
      <c r="Y270" s="2"/>
      <c r="Z270" s="2"/>
    </row>
    <row r="271" spans="2:26" ht="15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30">
        <f t="shared" si="14"/>
        <v>0</v>
      </c>
      <c r="N271" s="30">
        <f t="shared" si="13"/>
        <v>0</v>
      </c>
      <c r="O271" s="118">
        <f t="shared" si="15"/>
        <v>0</v>
      </c>
      <c r="P271" s="143"/>
      <c r="Q271" s="144"/>
      <c r="R271" s="145"/>
      <c r="X271" s="2"/>
      <c r="Y271" s="2"/>
      <c r="Z271" s="2"/>
    </row>
    <row r="272" spans="2:26" ht="15.75">
      <c r="B272" s="16" t="s">
        <v>155</v>
      </c>
      <c r="C272" s="16">
        <f>+C268+C269+C270+C271</f>
        <v>0</v>
      </c>
      <c r="D272" s="16">
        <f aca="true" t="shared" si="18" ref="D272:L272">+D268+D269+D270+D271</f>
        <v>0</v>
      </c>
      <c r="E272" s="16">
        <f t="shared" si="18"/>
        <v>0</v>
      </c>
      <c r="F272" s="16">
        <f t="shared" si="18"/>
        <v>0</v>
      </c>
      <c r="G272" s="16">
        <f t="shared" si="18"/>
        <v>0</v>
      </c>
      <c r="H272" s="16">
        <f t="shared" si="18"/>
        <v>0</v>
      </c>
      <c r="I272" s="16">
        <f t="shared" si="18"/>
        <v>0</v>
      </c>
      <c r="J272" s="16">
        <f t="shared" si="18"/>
        <v>0</v>
      </c>
      <c r="K272" s="16">
        <f t="shared" si="18"/>
        <v>0</v>
      </c>
      <c r="L272" s="16">
        <f t="shared" si="18"/>
        <v>0</v>
      </c>
      <c r="M272" s="30">
        <f t="shared" si="14"/>
        <v>0</v>
      </c>
      <c r="N272" s="30">
        <f t="shared" si="13"/>
        <v>0</v>
      </c>
      <c r="O272" s="118">
        <f t="shared" si="15"/>
        <v>0</v>
      </c>
      <c r="P272" s="143"/>
      <c r="Q272" s="144"/>
      <c r="R272" s="145"/>
      <c r="X272" s="2"/>
      <c r="Y272" s="2"/>
      <c r="Z272" s="2"/>
    </row>
    <row r="273" spans="2:26" ht="15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30">
        <f t="shared" si="14"/>
        <v>0</v>
      </c>
      <c r="N273" s="30">
        <f t="shared" si="13"/>
        <v>0</v>
      </c>
      <c r="O273" s="118">
        <f t="shared" si="15"/>
        <v>0</v>
      </c>
      <c r="P273" s="143"/>
      <c r="Q273" s="144"/>
      <c r="R273" s="145"/>
      <c r="X273" s="2"/>
      <c r="Y273" s="2"/>
      <c r="Z273" s="2"/>
    </row>
    <row r="274" spans="2:26" ht="15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30">
        <f t="shared" si="14"/>
        <v>0</v>
      </c>
      <c r="N274" s="30">
        <f t="shared" si="13"/>
        <v>0</v>
      </c>
      <c r="O274" s="118">
        <f t="shared" si="15"/>
        <v>0</v>
      </c>
      <c r="P274" s="143"/>
      <c r="Q274" s="144"/>
      <c r="R274" s="145"/>
      <c r="X274" s="2"/>
      <c r="Y274" s="2"/>
      <c r="Z274" s="2"/>
    </row>
    <row r="275" spans="2:26" ht="15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30">
        <f t="shared" si="14"/>
        <v>0</v>
      </c>
      <c r="N275" s="30">
        <f t="shared" si="13"/>
        <v>0</v>
      </c>
      <c r="O275" s="118">
        <f t="shared" si="15"/>
        <v>0</v>
      </c>
      <c r="P275" s="143"/>
      <c r="Q275" s="144"/>
      <c r="R275" s="145"/>
      <c r="X275" s="2"/>
      <c r="Y275" s="2"/>
      <c r="Z275" s="2"/>
    </row>
    <row r="276" spans="2:26" ht="15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30">
        <f t="shared" si="14"/>
        <v>0</v>
      </c>
      <c r="N276" s="30">
        <f t="shared" si="13"/>
        <v>0</v>
      </c>
      <c r="O276" s="118">
        <f>+M276+N276</f>
        <v>0</v>
      </c>
      <c r="P276" s="143"/>
      <c r="Q276" s="144"/>
      <c r="R276" s="145"/>
      <c r="X276" s="2"/>
      <c r="Y276" s="2"/>
      <c r="Z276" s="2"/>
    </row>
    <row r="277" spans="2:26" ht="15.75">
      <c r="B277" s="16" t="s">
        <v>155</v>
      </c>
      <c r="C277" s="16">
        <f>+C273+C274+C275+C276</f>
        <v>0</v>
      </c>
      <c r="D277" s="16">
        <f aca="true" t="shared" si="19" ref="D277:L277">+D273+D274+D275+D276</f>
        <v>0</v>
      </c>
      <c r="E277" s="16">
        <f t="shared" si="19"/>
        <v>0</v>
      </c>
      <c r="F277" s="16">
        <f t="shared" si="19"/>
        <v>0</v>
      </c>
      <c r="G277" s="16">
        <f t="shared" si="19"/>
        <v>0</v>
      </c>
      <c r="H277" s="16">
        <f t="shared" si="19"/>
        <v>0</v>
      </c>
      <c r="I277" s="16">
        <f t="shared" si="19"/>
        <v>0</v>
      </c>
      <c r="J277" s="16">
        <f t="shared" si="19"/>
        <v>0</v>
      </c>
      <c r="K277" s="16">
        <f t="shared" si="19"/>
        <v>0</v>
      </c>
      <c r="L277" s="16">
        <f t="shared" si="19"/>
        <v>0</v>
      </c>
      <c r="M277" s="30">
        <f t="shared" si="14"/>
        <v>0</v>
      </c>
      <c r="N277" s="30">
        <f t="shared" si="13"/>
        <v>0</v>
      </c>
      <c r="O277" s="118">
        <f t="shared" si="15"/>
        <v>0</v>
      </c>
      <c r="P277" s="146"/>
      <c r="Q277" s="147"/>
      <c r="R277" s="148"/>
      <c r="X277" s="2"/>
      <c r="Y277" s="2"/>
      <c r="Z277" s="2"/>
    </row>
    <row r="278" spans="2:18" s="54" customFormat="1" ht="15.75">
      <c r="B278" s="18" t="s">
        <v>38</v>
      </c>
      <c r="C278" s="30">
        <f>+C277+C272+C267+C261</f>
        <v>0</v>
      </c>
      <c r="D278" s="30">
        <f aca="true" t="shared" si="20" ref="D278:L278">+D277+D272+D267+D261</f>
        <v>0</v>
      </c>
      <c r="E278" s="30">
        <f t="shared" si="20"/>
        <v>0</v>
      </c>
      <c r="F278" s="30">
        <f t="shared" si="20"/>
        <v>0</v>
      </c>
      <c r="G278" s="30">
        <f t="shared" si="20"/>
        <v>0</v>
      </c>
      <c r="H278" s="30">
        <f t="shared" si="20"/>
        <v>0</v>
      </c>
      <c r="I278" s="30">
        <f t="shared" si="20"/>
        <v>0</v>
      </c>
      <c r="J278" s="30">
        <f t="shared" si="20"/>
        <v>0</v>
      </c>
      <c r="K278" s="30">
        <f t="shared" si="20"/>
        <v>0</v>
      </c>
      <c r="L278" s="30">
        <f t="shared" si="20"/>
        <v>0</v>
      </c>
      <c r="M278" s="30">
        <f t="shared" si="14"/>
        <v>0</v>
      </c>
      <c r="N278" s="30">
        <f t="shared" si="13"/>
        <v>0</v>
      </c>
      <c r="O278" s="118">
        <f>+M278+N278</f>
        <v>0</v>
      </c>
      <c r="P278" s="102">
        <f>+M278+AA250</f>
        <v>0</v>
      </c>
      <c r="Q278" s="102">
        <f>+N278+AB250</f>
        <v>0</v>
      </c>
      <c r="R278" s="102">
        <f>O278+AC250</f>
        <v>0</v>
      </c>
    </row>
    <row r="279" spans="2:18" s="54" customFormat="1" ht="15.75">
      <c r="B279" s="81"/>
      <c r="P279" s="135" t="str">
        <f>+IF(P278=D220,"OK","WRONG")</f>
        <v>OK</v>
      </c>
      <c r="Q279" s="135" t="str">
        <f>+IF(Q278=E220,"OK","WRONG")</f>
        <v>OK</v>
      </c>
      <c r="R279" s="135" t="str">
        <f>+IF(R278=F220,"OK","WRONG")</f>
        <v>OK</v>
      </c>
    </row>
    <row r="280" spans="2:18" s="54" customFormat="1" ht="15.75">
      <c r="B280" s="81" t="s">
        <v>456</v>
      </c>
      <c r="P280" s="135"/>
      <c r="Q280" s="135"/>
      <c r="R280" s="135"/>
    </row>
    <row r="281" spans="16:18" s="54" customFormat="1" ht="15.75">
      <c r="P281" s="135"/>
      <c r="Q281" s="135"/>
      <c r="R281" s="135"/>
    </row>
    <row r="282" spans="2:18" s="54" customFormat="1" ht="15.75">
      <c r="B282" s="203" t="s">
        <v>457</v>
      </c>
      <c r="C282" s="202" t="s">
        <v>35</v>
      </c>
      <c r="D282" s="202" t="s">
        <v>36</v>
      </c>
      <c r="E282" s="134" t="s">
        <v>22</v>
      </c>
      <c r="P282" s="135"/>
      <c r="Q282" s="135"/>
      <c r="R282" s="135"/>
    </row>
    <row r="283" spans="2:18" s="54" customFormat="1" ht="15.75">
      <c r="B283" s="205" t="s">
        <v>91</v>
      </c>
      <c r="C283" s="15">
        <f>C250</f>
        <v>0</v>
      </c>
      <c r="D283" s="15">
        <f>D250</f>
        <v>0</v>
      </c>
      <c r="E283" s="15">
        <f>+C283+D283</f>
        <v>0</v>
      </c>
      <c r="P283" s="135"/>
      <c r="Q283" s="135"/>
      <c r="R283" s="135"/>
    </row>
    <row r="284" spans="2:18" s="54" customFormat="1" ht="15.75">
      <c r="B284" s="129" t="s">
        <v>93</v>
      </c>
      <c r="C284" s="15">
        <f>+E250+G250</f>
        <v>0</v>
      </c>
      <c r="D284" s="15">
        <f>+F250+H250</f>
        <v>0</v>
      </c>
      <c r="E284" s="15">
        <f aca="true" t="shared" si="21" ref="E284:E291">+C284+D284</f>
        <v>0</v>
      </c>
      <c r="P284" s="135"/>
      <c r="Q284" s="135"/>
      <c r="R284" s="135"/>
    </row>
    <row r="285" spans="2:18" s="54" customFormat="1" ht="15.75">
      <c r="B285" s="129" t="s">
        <v>156</v>
      </c>
      <c r="C285" s="15">
        <f>+I250+K250+M250</f>
        <v>0</v>
      </c>
      <c r="D285" s="15">
        <f>+J250+L250+N250</f>
        <v>0</v>
      </c>
      <c r="E285" s="15">
        <f t="shared" si="21"/>
        <v>0</v>
      </c>
      <c r="P285" s="135"/>
      <c r="Q285" s="135"/>
      <c r="R285" s="135"/>
    </row>
    <row r="286" spans="2:18" s="54" customFormat="1" ht="15.75">
      <c r="B286" s="126" t="s">
        <v>167</v>
      </c>
      <c r="C286" s="15">
        <f>+O250+Q250+S250+U250+W250+Y250</f>
        <v>0</v>
      </c>
      <c r="D286" s="15">
        <f>+P250+R250+T250+V250+X250+Z250</f>
        <v>0</v>
      </c>
      <c r="E286" s="15">
        <f t="shared" si="21"/>
        <v>0</v>
      </c>
      <c r="P286" s="135"/>
      <c r="Q286" s="135"/>
      <c r="R286" s="135"/>
    </row>
    <row r="287" spans="2:18" s="54" customFormat="1" ht="15.75">
      <c r="B287" s="129" t="s">
        <v>150</v>
      </c>
      <c r="C287" s="15">
        <f>C278</f>
        <v>0</v>
      </c>
      <c r="D287" s="15">
        <f>D278</f>
        <v>0</v>
      </c>
      <c r="E287" s="15">
        <f t="shared" si="21"/>
        <v>0</v>
      </c>
      <c r="P287" s="135"/>
      <c r="Q287" s="135"/>
      <c r="R287" s="135"/>
    </row>
    <row r="288" spans="2:18" s="54" customFormat="1" ht="15.75">
      <c r="B288" s="129" t="s">
        <v>151</v>
      </c>
      <c r="C288" s="15">
        <f>+E278+G278</f>
        <v>0</v>
      </c>
      <c r="D288" s="15">
        <f>+F278+H278</f>
        <v>0</v>
      </c>
      <c r="E288" s="15">
        <f t="shared" si="21"/>
        <v>0</v>
      </c>
      <c r="P288" s="135"/>
      <c r="Q288" s="135"/>
      <c r="R288" s="135"/>
    </row>
    <row r="289" spans="2:18" s="54" customFormat="1" ht="15.75">
      <c r="B289" s="129" t="s">
        <v>55</v>
      </c>
      <c r="C289" s="15">
        <f>I278</f>
        <v>0</v>
      </c>
      <c r="D289" s="15">
        <f>J278</f>
        <v>0</v>
      </c>
      <c r="E289" s="15">
        <f t="shared" si="21"/>
        <v>0</v>
      </c>
      <c r="P289" s="135"/>
      <c r="Q289" s="135"/>
      <c r="R289" s="135"/>
    </row>
    <row r="290" spans="2:18" s="54" customFormat="1" ht="15.75">
      <c r="B290" s="129" t="s">
        <v>127</v>
      </c>
      <c r="C290" s="15">
        <f>K278</f>
        <v>0</v>
      </c>
      <c r="D290" s="15">
        <f>L278</f>
        <v>0</v>
      </c>
      <c r="E290" s="15">
        <f t="shared" si="21"/>
        <v>0</v>
      </c>
      <c r="P290" s="135"/>
      <c r="Q290" s="135"/>
      <c r="R290" s="135"/>
    </row>
    <row r="291" spans="2:18" s="54" customFormat="1" ht="15.75">
      <c r="B291" s="30" t="s">
        <v>38</v>
      </c>
      <c r="C291" s="15">
        <f>SUM(C283:C290)</f>
        <v>0</v>
      </c>
      <c r="D291" s="15">
        <f>SUM(D283:D290)</f>
        <v>0</v>
      </c>
      <c r="E291" s="15">
        <f t="shared" si="21"/>
        <v>0</v>
      </c>
      <c r="P291" s="135"/>
      <c r="Q291" s="135"/>
      <c r="R291" s="135"/>
    </row>
    <row r="292" spans="2:18" s="54" customFormat="1" ht="15.75">
      <c r="B292" s="81"/>
      <c r="P292" s="135"/>
      <c r="Q292" s="135"/>
      <c r="R292" s="135"/>
    </row>
    <row r="293" spans="2:18" s="54" customFormat="1" ht="15.75">
      <c r="B293" s="81"/>
      <c r="P293" s="135"/>
      <c r="Q293" s="135"/>
      <c r="R293" s="135"/>
    </row>
    <row r="294" spans="2:18" s="54" customFormat="1" ht="15.75">
      <c r="B294" s="81"/>
      <c r="P294" s="135"/>
      <c r="Q294" s="135"/>
      <c r="R294" s="135"/>
    </row>
    <row r="295" s="54" customFormat="1" ht="15.75">
      <c r="B295" s="169" t="s">
        <v>438</v>
      </c>
    </row>
    <row r="296" s="54" customFormat="1" ht="15.75">
      <c r="B296" s="68"/>
    </row>
    <row r="297" spans="2:26" ht="15.75">
      <c r="B297" s="213" t="s">
        <v>283</v>
      </c>
      <c r="C297" s="209" t="s">
        <v>92</v>
      </c>
      <c r="D297" s="209"/>
      <c r="E297" s="223" t="s">
        <v>93</v>
      </c>
      <c r="F297" s="209"/>
      <c r="G297" s="223" t="s">
        <v>156</v>
      </c>
      <c r="H297" s="209"/>
      <c r="I297" s="209" t="s">
        <v>56</v>
      </c>
      <c r="J297" s="209"/>
      <c r="K297" s="222" t="s">
        <v>150</v>
      </c>
      <c r="L297" s="223"/>
      <c r="M297" s="222" t="s">
        <v>151</v>
      </c>
      <c r="N297" s="223"/>
      <c r="O297" s="222" t="s">
        <v>55</v>
      </c>
      <c r="P297" s="223"/>
      <c r="Q297" s="222" t="s">
        <v>127</v>
      </c>
      <c r="R297" s="223"/>
      <c r="S297" s="222" t="s">
        <v>22</v>
      </c>
      <c r="T297" s="224"/>
      <c r="U297" s="223"/>
      <c r="V297" s="2"/>
      <c r="W297" s="2"/>
      <c r="X297" s="2"/>
      <c r="Y297" s="2"/>
      <c r="Z297" s="2"/>
    </row>
    <row r="298" spans="2:26" ht="15.75">
      <c r="B298" s="215"/>
      <c r="C298" s="39" t="s">
        <v>35</v>
      </c>
      <c r="D298" s="39" t="s">
        <v>36</v>
      </c>
      <c r="E298" s="107" t="s">
        <v>35</v>
      </c>
      <c r="F298" s="106" t="s">
        <v>36</v>
      </c>
      <c r="G298" s="107" t="s">
        <v>35</v>
      </c>
      <c r="H298" s="95" t="s">
        <v>36</v>
      </c>
      <c r="I298" s="106" t="s">
        <v>35</v>
      </c>
      <c r="J298" s="106" t="s">
        <v>36</v>
      </c>
      <c r="K298" s="106" t="s">
        <v>35</v>
      </c>
      <c r="L298" s="106" t="s">
        <v>36</v>
      </c>
      <c r="M298" s="106" t="s">
        <v>35</v>
      </c>
      <c r="N298" s="106" t="s">
        <v>36</v>
      </c>
      <c r="O298" s="106" t="s">
        <v>35</v>
      </c>
      <c r="P298" s="106" t="s">
        <v>36</v>
      </c>
      <c r="Q298" s="106" t="s">
        <v>35</v>
      </c>
      <c r="R298" s="106" t="s">
        <v>36</v>
      </c>
      <c r="S298" s="106" t="s">
        <v>35</v>
      </c>
      <c r="T298" s="106" t="s">
        <v>36</v>
      </c>
      <c r="U298" s="108" t="s">
        <v>37</v>
      </c>
      <c r="V298" s="2"/>
      <c r="W298" s="2"/>
      <c r="X298" s="2"/>
      <c r="Y298" s="2"/>
      <c r="Z298" s="2"/>
    </row>
    <row r="299" spans="2:26" ht="15.75">
      <c r="B299" s="162" t="s">
        <v>128</v>
      </c>
      <c r="C299" s="14"/>
      <c r="D299" s="14"/>
      <c r="E299" s="14"/>
      <c r="F299" s="14"/>
      <c r="G299" s="40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30">
        <f>K299+I299+G299+C299+E299+M299+O299+Q299</f>
        <v>0</v>
      </c>
      <c r="T299" s="30">
        <f>L299+J299+H299+D299+F299+N299+P299+R299</f>
        <v>0</v>
      </c>
      <c r="U299" s="30">
        <f>T299+S299</f>
        <v>0</v>
      </c>
      <c r="V299" s="2"/>
      <c r="W299" s="2"/>
      <c r="X299" s="2"/>
      <c r="Y299" s="2"/>
      <c r="Z299" s="2"/>
    </row>
    <row r="300" spans="1:26" ht="15.75">
      <c r="A300" s="2"/>
      <c r="B300" s="162" t="s">
        <v>284</v>
      </c>
      <c r="C300" s="14"/>
      <c r="D300" s="14"/>
      <c r="E300" s="14"/>
      <c r="F300" s="14"/>
      <c r="G300" s="40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30">
        <f aca="true" t="shared" si="22" ref="S300:S313">K300+I300+G300+C300+E300+M300+O300+Q300</f>
        <v>0</v>
      </c>
      <c r="T300" s="30">
        <f aca="true" t="shared" si="23" ref="T300:T313">L300+J300+H300+D300+F300+N300+P300+R300</f>
        <v>0</v>
      </c>
      <c r="U300" s="30">
        <f aca="true" t="shared" si="24" ref="U300:U313">T300+S300</f>
        <v>0</v>
      </c>
      <c r="V300" s="2"/>
      <c r="W300" s="2"/>
      <c r="X300" s="2"/>
      <c r="Y300" s="2"/>
      <c r="Z300" s="2"/>
    </row>
    <row r="301" spans="1:26" ht="15.75">
      <c r="A301" s="2"/>
      <c r="B301" s="173" t="s">
        <v>287</v>
      </c>
      <c r="C301" s="14"/>
      <c r="D301" s="14"/>
      <c r="E301" s="14"/>
      <c r="F301" s="14"/>
      <c r="G301" s="40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30">
        <f t="shared" si="22"/>
        <v>0</v>
      </c>
      <c r="T301" s="30">
        <f t="shared" si="23"/>
        <v>0</v>
      </c>
      <c r="U301" s="30">
        <f t="shared" si="24"/>
        <v>0</v>
      </c>
      <c r="V301" s="2"/>
      <c r="W301" s="2"/>
      <c r="X301" s="2"/>
      <c r="Y301" s="2"/>
      <c r="Z301" s="2"/>
    </row>
    <row r="302" spans="1:26" ht="15.75">
      <c r="A302" s="2"/>
      <c r="B302" s="162" t="s">
        <v>285</v>
      </c>
      <c r="C302" s="14"/>
      <c r="D302" s="14"/>
      <c r="E302" s="14"/>
      <c r="F302" s="14"/>
      <c r="G302" s="40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30">
        <f t="shared" si="22"/>
        <v>0</v>
      </c>
      <c r="T302" s="30">
        <f t="shared" si="23"/>
        <v>0</v>
      </c>
      <c r="U302" s="30">
        <f t="shared" si="24"/>
        <v>0</v>
      </c>
      <c r="V302" s="2"/>
      <c r="W302" s="2"/>
      <c r="X302" s="2"/>
      <c r="Y302" s="2"/>
      <c r="Z302" s="2"/>
    </row>
    <row r="303" spans="1:26" ht="15.75">
      <c r="A303" s="2"/>
      <c r="B303" s="173" t="s">
        <v>286</v>
      </c>
      <c r="C303" s="14"/>
      <c r="D303" s="14"/>
      <c r="E303" s="14"/>
      <c r="F303" s="14"/>
      <c r="G303" s="40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30">
        <f t="shared" si="22"/>
        <v>0</v>
      </c>
      <c r="T303" s="30">
        <f t="shared" si="23"/>
        <v>0</v>
      </c>
      <c r="U303" s="30">
        <f t="shared" si="24"/>
        <v>0</v>
      </c>
      <c r="V303" s="2"/>
      <c r="W303" s="2"/>
      <c r="X303" s="2"/>
      <c r="Y303" s="2"/>
      <c r="Z303" s="2"/>
    </row>
    <row r="304" spans="2:26" ht="15.75">
      <c r="B304" s="162"/>
      <c r="C304" s="14"/>
      <c r="D304" s="14"/>
      <c r="E304" s="14"/>
      <c r="F304" s="14"/>
      <c r="G304" s="40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30">
        <f t="shared" si="22"/>
        <v>0</v>
      </c>
      <c r="T304" s="30">
        <f t="shared" si="23"/>
        <v>0</v>
      </c>
      <c r="U304" s="30">
        <f t="shared" si="24"/>
        <v>0</v>
      </c>
      <c r="V304" s="2"/>
      <c r="W304" s="2"/>
      <c r="X304" s="2"/>
      <c r="Y304" s="2"/>
      <c r="Z304" s="2"/>
    </row>
    <row r="305" spans="2:26" ht="15.75">
      <c r="B305" s="162"/>
      <c r="C305" s="14"/>
      <c r="D305" s="14"/>
      <c r="E305" s="14"/>
      <c r="F305" s="14"/>
      <c r="G305" s="40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30">
        <f t="shared" si="22"/>
        <v>0</v>
      </c>
      <c r="T305" s="30">
        <f t="shared" si="23"/>
        <v>0</v>
      </c>
      <c r="U305" s="30">
        <f t="shared" si="24"/>
        <v>0</v>
      </c>
      <c r="V305" s="2"/>
      <c r="W305" s="2"/>
      <c r="X305" s="2"/>
      <c r="Y305" s="2"/>
      <c r="Z305" s="2"/>
    </row>
    <row r="306" spans="2:26" ht="15.75">
      <c r="B306" s="162"/>
      <c r="C306" s="14"/>
      <c r="D306" s="14"/>
      <c r="E306" s="14"/>
      <c r="F306" s="14"/>
      <c r="G306" s="40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30">
        <f t="shared" si="22"/>
        <v>0</v>
      </c>
      <c r="T306" s="30">
        <f t="shared" si="23"/>
        <v>0</v>
      </c>
      <c r="U306" s="30">
        <f t="shared" si="24"/>
        <v>0</v>
      </c>
      <c r="V306" s="2"/>
      <c r="W306" s="2"/>
      <c r="X306" s="2"/>
      <c r="Y306" s="2"/>
      <c r="Z306" s="2"/>
    </row>
    <row r="307" spans="2:26" ht="15.75">
      <c r="B307" s="162"/>
      <c r="C307" s="14"/>
      <c r="D307" s="14"/>
      <c r="E307" s="14"/>
      <c r="F307" s="14"/>
      <c r="G307" s="40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30">
        <f t="shared" si="22"/>
        <v>0</v>
      </c>
      <c r="T307" s="30">
        <f t="shared" si="23"/>
        <v>0</v>
      </c>
      <c r="U307" s="30">
        <f t="shared" si="24"/>
        <v>0</v>
      </c>
      <c r="V307" s="2"/>
      <c r="W307" s="2"/>
      <c r="X307" s="2"/>
      <c r="Y307" s="2"/>
      <c r="Z307" s="2"/>
    </row>
    <row r="308" spans="2:26" ht="15.75">
      <c r="B308" s="162"/>
      <c r="C308" s="14"/>
      <c r="D308" s="14"/>
      <c r="E308" s="14"/>
      <c r="F308" s="14"/>
      <c r="G308" s="40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30">
        <f t="shared" si="22"/>
        <v>0</v>
      </c>
      <c r="T308" s="30">
        <f t="shared" si="23"/>
        <v>0</v>
      </c>
      <c r="U308" s="30">
        <f t="shared" si="24"/>
        <v>0</v>
      </c>
      <c r="V308" s="2"/>
      <c r="W308" s="2"/>
      <c r="X308" s="2"/>
      <c r="Y308" s="2"/>
      <c r="Z308" s="2"/>
    </row>
    <row r="309" spans="2:26" ht="15.75">
      <c r="B309" s="162"/>
      <c r="C309" s="14"/>
      <c r="D309" s="14"/>
      <c r="E309" s="14"/>
      <c r="F309" s="14"/>
      <c r="G309" s="40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30">
        <f t="shared" si="22"/>
        <v>0</v>
      </c>
      <c r="T309" s="30">
        <f t="shared" si="23"/>
        <v>0</v>
      </c>
      <c r="U309" s="30">
        <f t="shared" si="24"/>
        <v>0</v>
      </c>
      <c r="V309" s="2"/>
      <c r="W309" s="2"/>
      <c r="X309" s="2"/>
      <c r="Y309" s="2"/>
      <c r="Z309" s="2"/>
    </row>
    <row r="310" spans="2:26" ht="15.75">
      <c r="B310" s="162"/>
      <c r="C310" s="14"/>
      <c r="D310" s="14"/>
      <c r="E310" s="14"/>
      <c r="F310" s="14"/>
      <c r="G310" s="40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30">
        <f t="shared" si="22"/>
        <v>0</v>
      </c>
      <c r="T310" s="30">
        <f t="shared" si="23"/>
        <v>0</v>
      </c>
      <c r="U310" s="30">
        <f t="shared" si="24"/>
        <v>0</v>
      </c>
      <c r="V310" s="2"/>
      <c r="W310" s="2"/>
      <c r="X310" s="2"/>
      <c r="Y310" s="2"/>
      <c r="Z310" s="2"/>
    </row>
    <row r="311" spans="2:26" ht="15.75">
      <c r="B311" s="162"/>
      <c r="C311" s="14"/>
      <c r="D311" s="14"/>
      <c r="E311" s="14"/>
      <c r="F311" s="14"/>
      <c r="G311" s="40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30">
        <f t="shared" si="22"/>
        <v>0</v>
      </c>
      <c r="T311" s="30">
        <f t="shared" si="23"/>
        <v>0</v>
      </c>
      <c r="U311" s="30">
        <f t="shared" si="24"/>
        <v>0</v>
      </c>
      <c r="V311" s="2"/>
      <c r="W311" s="2"/>
      <c r="X311" s="2"/>
      <c r="Y311" s="2"/>
      <c r="Z311" s="2"/>
    </row>
    <row r="312" spans="2:26" ht="15.75">
      <c r="B312" s="162"/>
      <c r="C312" s="14"/>
      <c r="D312" s="14"/>
      <c r="E312" s="14"/>
      <c r="F312" s="14"/>
      <c r="G312" s="40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30">
        <f t="shared" si="22"/>
        <v>0</v>
      </c>
      <c r="T312" s="30">
        <f t="shared" si="23"/>
        <v>0</v>
      </c>
      <c r="U312" s="30">
        <f t="shared" si="24"/>
        <v>0</v>
      </c>
      <c r="V312" s="2"/>
      <c r="W312" s="2"/>
      <c r="X312" s="2"/>
      <c r="Y312" s="2"/>
      <c r="Z312" s="2"/>
    </row>
    <row r="313" spans="2:26" ht="15.75">
      <c r="B313" s="162"/>
      <c r="C313" s="14"/>
      <c r="D313" s="14"/>
      <c r="E313" s="14"/>
      <c r="F313" s="14"/>
      <c r="G313" s="40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30">
        <f t="shared" si="22"/>
        <v>0</v>
      </c>
      <c r="T313" s="30">
        <f t="shared" si="23"/>
        <v>0</v>
      </c>
      <c r="U313" s="30">
        <f t="shared" si="24"/>
        <v>0</v>
      </c>
      <c r="V313" s="2"/>
      <c r="W313" s="2"/>
      <c r="X313" s="2"/>
      <c r="Y313" s="2"/>
      <c r="Z313" s="2"/>
    </row>
    <row r="314" spans="2:26" ht="15.75">
      <c r="B314" s="18" t="s">
        <v>38</v>
      </c>
      <c r="C314" s="30">
        <f aca="true" t="shared" si="25" ref="C314:U314">SUM(C299:C313)</f>
        <v>0</v>
      </c>
      <c r="D314" s="30">
        <f t="shared" si="25"/>
        <v>0</v>
      </c>
      <c r="E314" s="30">
        <f t="shared" si="25"/>
        <v>0</v>
      </c>
      <c r="F314" s="30">
        <f t="shared" si="25"/>
        <v>0</v>
      </c>
      <c r="G314" s="30">
        <f t="shared" si="25"/>
        <v>0</v>
      </c>
      <c r="H314" s="30">
        <f t="shared" si="25"/>
        <v>0</v>
      </c>
      <c r="I314" s="30">
        <f t="shared" si="25"/>
        <v>0</v>
      </c>
      <c r="J314" s="30">
        <f t="shared" si="25"/>
        <v>0</v>
      </c>
      <c r="K314" s="30">
        <f t="shared" si="25"/>
        <v>0</v>
      </c>
      <c r="L314" s="30">
        <f t="shared" si="25"/>
        <v>0</v>
      </c>
      <c r="M314" s="30">
        <f t="shared" si="25"/>
        <v>0</v>
      </c>
      <c r="N314" s="30">
        <f t="shared" si="25"/>
        <v>0</v>
      </c>
      <c r="O314" s="30">
        <f t="shared" si="25"/>
        <v>0</v>
      </c>
      <c r="P314" s="30">
        <f t="shared" si="25"/>
        <v>0</v>
      </c>
      <c r="Q314" s="30">
        <f t="shared" si="25"/>
        <v>0</v>
      </c>
      <c r="R314" s="30">
        <f t="shared" si="25"/>
        <v>0</v>
      </c>
      <c r="S314" s="30">
        <f t="shared" si="25"/>
        <v>0</v>
      </c>
      <c r="T314" s="30">
        <f t="shared" si="25"/>
        <v>0</v>
      </c>
      <c r="U314" s="30">
        <f t="shared" si="25"/>
        <v>0</v>
      </c>
      <c r="V314" s="2"/>
      <c r="W314" s="2"/>
      <c r="X314" s="2"/>
      <c r="Y314" s="2"/>
      <c r="Z314" s="2"/>
    </row>
    <row r="315" spans="2:21" s="54" customFormat="1" ht="15.75">
      <c r="B315" s="78"/>
      <c r="C315" s="135" t="str">
        <f>+IF(C314=$C$250,"OK","WRONG")</f>
        <v>OK</v>
      </c>
      <c r="D315" s="135" t="str">
        <f>+IF(D314=$D$250,"OK","WRONG")</f>
        <v>OK</v>
      </c>
      <c r="E315" s="135" t="str">
        <f>+IF(E314=$E$250+$G$250,"OK","WRONG")</f>
        <v>OK</v>
      </c>
      <c r="F315" s="135" t="str">
        <f>+IF(F314=$F$250+$H$250,"OK","WRONG")</f>
        <v>OK</v>
      </c>
      <c r="G315" s="135" t="str">
        <f>+IF(G314=$I$250+$K$250+$M$250,"OK","WRONG")</f>
        <v>OK</v>
      </c>
      <c r="H315" s="135" t="str">
        <f>+IF(H314=$J$250+$L$250+$N$250,"OK","WRONG")</f>
        <v>OK</v>
      </c>
      <c r="I315" s="135" t="str">
        <f>+IF(I314=$O$250+$Q$250+$S$250+$U$250+$W$250+$Y$250,"OK","WRONG")</f>
        <v>OK</v>
      </c>
      <c r="J315" s="135" t="str">
        <f>+IF(J314=$P$250+$R$250+$T$250+$V$250+$X$250+$Z$250,"OK","WRONG")</f>
        <v>OK</v>
      </c>
      <c r="K315" s="135" t="str">
        <f>+IF(K314=$C$278,"OK","WRONG")</f>
        <v>OK</v>
      </c>
      <c r="L315" s="135" t="str">
        <f>+IF(L314=$D$278,"OK","WRONG")</f>
        <v>OK</v>
      </c>
      <c r="M315" s="135" t="str">
        <f>+IF(M314=$E$278+$G$278,"OK","WRONG")</f>
        <v>OK</v>
      </c>
      <c r="N315" s="135" t="str">
        <f>+IF(N314=$F$278+$H$278,"OK","WRONG")</f>
        <v>OK</v>
      </c>
      <c r="O315" s="135" t="str">
        <f>+IF(O314=+$I$278,"OK","WRONG")</f>
        <v>OK</v>
      </c>
      <c r="P315" s="135" t="str">
        <f>+IF(P314=+$J$278,"OK","WRONG")</f>
        <v>OK</v>
      </c>
      <c r="Q315" s="135" t="str">
        <f>+IF(Q314=+$K$278,"OK","WRONG")</f>
        <v>OK</v>
      </c>
      <c r="R315" s="135" t="str">
        <f>+IF(R314=+$L$278,"OK","WRONG")</f>
        <v>OK</v>
      </c>
      <c r="S315" s="135" t="str">
        <f>+IF(S314=P278,"OK","WRONG")</f>
        <v>OK</v>
      </c>
      <c r="T315" s="135" t="str">
        <f>+IF(T314=Q278,"OK","WRONG")</f>
        <v>OK</v>
      </c>
      <c r="U315" s="135" t="str">
        <f>+IF(U314=R278,"OK","WRONG")</f>
        <v>OK</v>
      </c>
    </row>
    <row r="316" spans="2:25" s="54" customFormat="1" ht="15.75">
      <c r="B316" s="163" t="s">
        <v>439</v>
      </c>
      <c r="J316" s="78"/>
      <c r="K316" s="78"/>
      <c r="L316" s="78"/>
      <c r="U316" s="72"/>
      <c r="V316" s="72"/>
      <c r="W316" s="72"/>
      <c r="X316" s="72"/>
      <c r="Y316" s="72"/>
    </row>
    <row r="317" spans="2:25" s="54" customFormat="1" ht="15.75">
      <c r="B317" s="163"/>
      <c r="J317" s="78"/>
      <c r="K317" s="78"/>
      <c r="L317" s="78"/>
      <c r="U317" s="72"/>
      <c r="V317" s="72"/>
      <c r="W317" s="72"/>
      <c r="X317" s="72"/>
      <c r="Y317" s="72"/>
    </row>
    <row r="318" spans="2:25" s="54" customFormat="1" ht="15.75">
      <c r="B318" s="257" t="s">
        <v>39</v>
      </c>
      <c r="C318" s="259" t="s">
        <v>40</v>
      </c>
      <c r="D318" s="260"/>
      <c r="E318" s="259" t="s">
        <v>41</v>
      </c>
      <c r="F318" s="260"/>
      <c r="G318" s="259" t="s">
        <v>38</v>
      </c>
      <c r="H318" s="290"/>
      <c r="I318" s="260"/>
      <c r="J318" s="78"/>
      <c r="K318" s="78"/>
      <c r="L318" s="78"/>
      <c r="U318" s="72"/>
      <c r="V318" s="72"/>
      <c r="W318" s="72"/>
      <c r="X318" s="72"/>
      <c r="Y318" s="72"/>
    </row>
    <row r="319" spans="2:25" s="54" customFormat="1" ht="15.75">
      <c r="B319" s="258"/>
      <c r="C319" s="125" t="s">
        <v>35</v>
      </c>
      <c r="D319" s="125" t="s">
        <v>36</v>
      </c>
      <c r="E319" s="125" t="s">
        <v>35</v>
      </c>
      <c r="F319" s="125" t="s">
        <v>36</v>
      </c>
      <c r="G319" s="125" t="s">
        <v>35</v>
      </c>
      <c r="H319" s="125" t="s">
        <v>36</v>
      </c>
      <c r="I319" s="125" t="s">
        <v>37</v>
      </c>
      <c r="J319" s="78"/>
      <c r="K319" s="78"/>
      <c r="L319" s="78"/>
      <c r="U319" s="72"/>
      <c r="V319" s="72"/>
      <c r="W319" s="72"/>
      <c r="X319" s="72"/>
      <c r="Y319" s="72"/>
    </row>
    <row r="320" spans="2:25" s="54" customFormat="1" ht="15.75">
      <c r="B320" s="129" t="s">
        <v>91</v>
      </c>
      <c r="C320" s="19"/>
      <c r="D320" s="19"/>
      <c r="E320" s="19"/>
      <c r="F320" s="19"/>
      <c r="G320" s="20">
        <f>+C320+E320</f>
        <v>0</v>
      </c>
      <c r="H320" s="20">
        <f>+D320+F320</f>
        <v>0</v>
      </c>
      <c r="I320" s="30">
        <f>+G320+H320</f>
        <v>0</v>
      </c>
      <c r="J320" s="135" t="str">
        <f>+IF(G320=$C$250,"OK","WRONG")</f>
        <v>OK</v>
      </c>
      <c r="K320" s="135" t="str">
        <f>+IF(H320=$D$250,"OK","WRONG")</f>
        <v>OK</v>
      </c>
      <c r="L320" s="78"/>
      <c r="U320" s="72"/>
      <c r="V320" s="72"/>
      <c r="W320" s="72"/>
      <c r="X320" s="72"/>
      <c r="Y320" s="72"/>
    </row>
    <row r="321" spans="2:25" s="54" customFormat="1" ht="15.75">
      <c r="B321" s="129" t="s">
        <v>93</v>
      </c>
      <c r="C321" s="19"/>
      <c r="D321" s="19"/>
      <c r="E321" s="19"/>
      <c r="F321" s="19"/>
      <c r="G321" s="20">
        <f>+C321+E321</f>
        <v>0</v>
      </c>
      <c r="H321" s="20">
        <f>+D321+F321</f>
        <v>0</v>
      </c>
      <c r="I321" s="30">
        <f>+G321+H321</f>
        <v>0</v>
      </c>
      <c r="J321" s="135" t="str">
        <f>+IF(G321=$E$250+$G$250,"OK","WRONG")</f>
        <v>OK</v>
      </c>
      <c r="K321" s="135" t="str">
        <f>+IF(H321=$F$250+$H$250,"OK","WRONG")</f>
        <v>OK</v>
      </c>
      <c r="L321" s="78"/>
      <c r="U321" s="72"/>
      <c r="V321" s="72"/>
      <c r="W321" s="72"/>
      <c r="X321" s="72"/>
      <c r="Y321" s="72"/>
    </row>
    <row r="322" spans="2:25" s="54" customFormat="1" ht="15.75">
      <c r="B322" s="129" t="s">
        <v>156</v>
      </c>
      <c r="C322" s="19"/>
      <c r="D322" s="19"/>
      <c r="E322" s="19"/>
      <c r="F322" s="19"/>
      <c r="G322" s="20">
        <f aca="true" t="shared" si="26" ref="G322:H328">+C322+E322</f>
        <v>0</v>
      </c>
      <c r="H322" s="20">
        <f t="shared" si="26"/>
        <v>0</v>
      </c>
      <c r="I322" s="30">
        <f aca="true" t="shared" si="27" ref="I322:I328">+G322+H322</f>
        <v>0</v>
      </c>
      <c r="J322" s="135" t="str">
        <f>+IF(G322=$I$250+$K$250+$M$250,"OK","WRONG")</f>
        <v>OK</v>
      </c>
      <c r="K322" s="135" t="str">
        <f>+IF(H322=$J$250+$L$250+$N$250,"OK","WRONG")</f>
        <v>OK</v>
      </c>
      <c r="L322" s="78"/>
      <c r="U322" s="72"/>
      <c r="V322" s="72"/>
      <c r="W322" s="72"/>
      <c r="X322" s="72"/>
      <c r="Y322" s="72"/>
    </row>
    <row r="323" spans="2:25" s="54" customFormat="1" ht="15.75">
      <c r="B323" s="126" t="s">
        <v>167</v>
      </c>
      <c r="C323" s="19"/>
      <c r="D323" s="19"/>
      <c r="E323" s="19"/>
      <c r="F323" s="19"/>
      <c r="G323" s="20">
        <f t="shared" si="26"/>
        <v>0</v>
      </c>
      <c r="H323" s="20">
        <f t="shared" si="26"/>
        <v>0</v>
      </c>
      <c r="I323" s="30">
        <f t="shared" si="27"/>
        <v>0</v>
      </c>
      <c r="J323" s="135" t="str">
        <f>+IF(G323=$O$250+$Q$250+$S$250+$U$250+$W$250+$Y$250,"OK","WRONG")</f>
        <v>OK</v>
      </c>
      <c r="K323" s="135" t="str">
        <f>+IF(H323=$P$250+$R$250+$T$250+$V$250+$X$250+$Z$250,"OK","WRONG")</f>
        <v>OK</v>
      </c>
      <c r="L323" s="78"/>
      <c r="U323" s="72"/>
      <c r="V323" s="72"/>
      <c r="W323" s="72"/>
      <c r="X323" s="72"/>
      <c r="Y323" s="72"/>
    </row>
    <row r="324" spans="2:25" s="54" customFormat="1" ht="15.75">
      <c r="B324" s="129" t="s">
        <v>150</v>
      </c>
      <c r="C324" s="19"/>
      <c r="D324" s="19"/>
      <c r="E324" s="19"/>
      <c r="F324" s="19"/>
      <c r="G324" s="20">
        <f t="shared" si="26"/>
        <v>0</v>
      </c>
      <c r="H324" s="20">
        <f t="shared" si="26"/>
        <v>0</v>
      </c>
      <c r="I324" s="30">
        <f t="shared" si="27"/>
        <v>0</v>
      </c>
      <c r="J324" s="135" t="str">
        <f>+IF(G324=$C$278,"OK","WRONG")</f>
        <v>OK</v>
      </c>
      <c r="K324" s="135" t="str">
        <f>+IF(H324=$D$278,"OK","WRONG")</f>
        <v>OK</v>
      </c>
      <c r="L324" s="78"/>
      <c r="U324" s="72"/>
      <c r="V324" s="72"/>
      <c r="W324" s="72"/>
      <c r="X324" s="72"/>
      <c r="Y324" s="72"/>
    </row>
    <row r="325" spans="2:25" s="54" customFormat="1" ht="15.75">
      <c r="B325" s="129" t="s">
        <v>151</v>
      </c>
      <c r="C325" s="19"/>
      <c r="D325" s="19"/>
      <c r="E325" s="19"/>
      <c r="F325" s="19"/>
      <c r="G325" s="20">
        <f t="shared" si="26"/>
        <v>0</v>
      </c>
      <c r="H325" s="20">
        <f t="shared" si="26"/>
        <v>0</v>
      </c>
      <c r="I325" s="30">
        <f t="shared" si="27"/>
        <v>0</v>
      </c>
      <c r="J325" s="135" t="str">
        <f>+IF(G325=$E$278+$G$278,"OK","WRONG")</f>
        <v>OK</v>
      </c>
      <c r="K325" s="135" t="str">
        <f>+IF(H325=$F$278+$H$278,"OK","WRONG")</f>
        <v>OK</v>
      </c>
      <c r="L325" s="78"/>
      <c r="U325" s="72"/>
      <c r="V325" s="72"/>
      <c r="W325" s="72"/>
      <c r="X325" s="72"/>
      <c r="Y325" s="72"/>
    </row>
    <row r="326" spans="2:25" s="54" customFormat="1" ht="15.75">
      <c r="B326" s="129" t="s">
        <v>55</v>
      </c>
      <c r="C326" s="19"/>
      <c r="D326" s="19"/>
      <c r="E326" s="19"/>
      <c r="F326" s="19"/>
      <c r="G326" s="20">
        <f t="shared" si="26"/>
        <v>0</v>
      </c>
      <c r="H326" s="20">
        <f>+D326+F326</f>
        <v>0</v>
      </c>
      <c r="I326" s="30">
        <f t="shared" si="27"/>
        <v>0</v>
      </c>
      <c r="J326" s="135" t="str">
        <f>+IF(G326=+$I$278,"OK","WRONG")</f>
        <v>OK</v>
      </c>
      <c r="K326" s="135" t="str">
        <f>+IF(H326=+$J$278,"OK","WRONG")</f>
        <v>OK</v>
      </c>
      <c r="L326" s="78"/>
      <c r="U326" s="72"/>
      <c r="V326" s="72"/>
      <c r="W326" s="72"/>
      <c r="X326" s="72"/>
      <c r="Y326" s="72"/>
    </row>
    <row r="327" spans="2:25" s="54" customFormat="1" ht="15.75">
      <c r="B327" s="129" t="s">
        <v>127</v>
      </c>
      <c r="C327" s="19"/>
      <c r="D327" s="19"/>
      <c r="E327" s="19"/>
      <c r="F327" s="19"/>
      <c r="G327" s="20">
        <f t="shared" si="26"/>
        <v>0</v>
      </c>
      <c r="H327" s="20">
        <f t="shared" si="26"/>
        <v>0</v>
      </c>
      <c r="I327" s="30">
        <f t="shared" si="27"/>
        <v>0</v>
      </c>
      <c r="J327" s="135" t="str">
        <f>+IF(G327=+$K$278,"OK","WRONG")</f>
        <v>OK</v>
      </c>
      <c r="K327" s="135" t="str">
        <f>+IF(H327=+$L$278,"OK","WRONG")</f>
        <v>OK</v>
      </c>
      <c r="L327" s="78"/>
      <c r="U327" s="72"/>
      <c r="V327" s="72"/>
      <c r="W327" s="72"/>
      <c r="X327" s="72"/>
      <c r="Y327" s="72"/>
    </row>
    <row r="328" spans="2:25" s="54" customFormat="1" ht="15.75">
      <c r="B328" s="30" t="s">
        <v>38</v>
      </c>
      <c r="C328" s="20">
        <f>SUM(C322:C327)</f>
        <v>0</v>
      </c>
      <c r="D328" s="20">
        <f>SUM(D322:D327)</f>
        <v>0</v>
      </c>
      <c r="E328" s="20">
        <f>SUM(E322:E327)</f>
        <v>0</v>
      </c>
      <c r="F328" s="20">
        <f>SUM(F322:F327)</f>
        <v>0</v>
      </c>
      <c r="G328" s="20">
        <f t="shared" si="26"/>
        <v>0</v>
      </c>
      <c r="H328" s="20">
        <f t="shared" si="26"/>
        <v>0</v>
      </c>
      <c r="I328" s="30">
        <f t="shared" si="27"/>
        <v>0</v>
      </c>
      <c r="J328" s="78"/>
      <c r="K328" s="78"/>
      <c r="L328" s="78"/>
      <c r="U328" s="72"/>
      <c r="V328" s="72"/>
      <c r="W328" s="72"/>
      <c r="X328" s="72"/>
      <c r="Y328" s="72"/>
    </row>
    <row r="329" spans="2:25" s="54" customFormat="1" ht="15.75">
      <c r="B329" s="68"/>
      <c r="G329" s="135" t="str">
        <f>+IF(G328=P278,"OK","WRONG")</f>
        <v>OK</v>
      </c>
      <c r="H329" s="135" t="str">
        <f>+IF(H328=Q278,"OK","WRONG")</f>
        <v>OK</v>
      </c>
      <c r="I329" s="135" t="str">
        <f>+IF(I328=R278,"OK","WRONG")</f>
        <v>OK</v>
      </c>
      <c r="J329" s="78"/>
      <c r="K329" s="78"/>
      <c r="L329" s="78"/>
      <c r="U329" s="72"/>
      <c r="V329" s="72"/>
      <c r="W329" s="72"/>
      <c r="X329" s="72"/>
      <c r="Y329" s="72"/>
    </row>
    <row r="330" s="54" customFormat="1" ht="15.75">
      <c r="B330" s="68" t="s">
        <v>440</v>
      </c>
    </row>
    <row r="331" s="54" customFormat="1" ht="15.75"/>
    <row r="332" spans="2:11" s="3" customFormat="1" ht="15.75">
      <c r="B332" s="228" t="s">
        <v>39</v>
      </c>
      <c r="C332" s="228" t="s">
        <v>164</v>
      </c>
      <c r="D332" s="228"/>
      <c r="E332" s="228" t="s">
        <v>165</v>
      </c>
      <c r="F332" s="228"/>
      <c r="G332" s="250" t="s">
        <v>166</v>
      </c>
      <c r="H332" s="251"/>
      <c r="I332" s="228" t="s">
        <v>38</v>
      </c>
      <c r="J332" s="228"/>
      <c r="K332" s="228"/>
    </row>
    <row r="333" spans="2:11" s="3" customFormat="1" ht="15.75">
      <c r="B333" s="228"/>
      <c r="C333" s="149" t="s">
        <v>35</v>
      </c>
      <c r="D333" s="149" t="s">
        <v>36</v>
      </c>
      <c r="E333" s="149" t="s">
        <v>35</v>
      </c>
      <c r="F333" s="149" t="s">
        <v>36</v>
      </c>
      <c r="G333" s="149" t="s">
        <v>35</v>
      </c>
      <c r="H333" s="149" t="s">
        <v>36</v>
      </c>
      <c r="I333" s="149" t="s">
        <v>35</v>
      </c>
      <c r="J333" s="149" t="s">
        <v>36</v>
      </c>
      <c r="K333" s="149" t="s">
        <v>37</v>
      </c>
    </row>
    <row r="334" spans="2:13" s="3" customFormat="1" ht="15.75">
      <c r="B334" s="150" t="s">
        <v>91</v>
      </c>
      <c r="C334" s="19"/>
      <c r="D334" s="19"/>
      <c r="E334" s="19"/>
      <c r="F334" s="19"/>
      <c r="G334" s="151"/>
      <c r="H334" s="151"/>
      <c r="I334" s="20">
        <f>C334+E334+G334</f>
        <v>0</v>
      </c>
      <c r="J334" s="20">
        <f>D334+F334+H334</f>
        <v>0</v>
      </c>
      <c r="K334" s="30">
        <f>+I334+J334</f>
        <v>0</v>
      </c>
      <c r="L334" s="135" t="str">
        <f>+IF(I334=$C$250,"OK","WRONG")</f>
        <v>OK</v>
      </c>
      <c r="M334" s="135" t="str">
        <f>+IF(J334=$D$250,"OK","WRONG")</f>
        <v>OK</v>
      </c>
    </row>
    <row r="335" spans="2:13" s="3" customFormat="1" ht="15.75">
      <c r="B335" s="150" t="s">
        <v>93</v>
      </c>
      <c r="C335" s="19"/>
      <c r="D335" s="19"/>
      <c r="E335" s="19"/>
      <c r="F335" s="19"/>
      <c r="G335" s="151"/>
      <c r="H335" s="151"/>
      <c r="I335" s="20">
        <f aca="true" t="shared" si="28" ref="I335:I341">C335+E335+G335</f>
        <v>0</v>
      </c>
      <c r="J335" s="20">
        <f aca="true" t="shared" si="29" ref="J335:J341">D335+F335+H335</f>
        <v>0</v>
      </c>
      <c r="K335" s="30">
        <f aca="true" t="shared" si="30" ref="K335:K341">+I335+J335</f>
        <v>0</v>
      </c>
      <c r="L335" s="135" t="str">
        <f>+IF(I335=$E$250+$G$250,"OK","WRONG")</f>
        <v>OK</v>
      </c>
      <c r="M335" s="135" t="str">
        <f>+IF(J335=$F$250+$H$250,"OK","WRONG")</f>
        <v>OK</v>
      </c>
    </row>
    <row r="336" spans="2:13" s="3" customFormat="1" ht="15.75">
      <c r="B336" s="150" t="s">
        <v>156</v>
      </c>
      <c r="C336" s="19"/>
      <c r="D336" s="19"/>
      <c r="E336" s="19"/>
      <c r="F336" s="19"/>
      <c r="G336" s="151"/>
      <c r="H336" s="151"/>
      <c r="I336" s="20">
        <f t="shared" si="28"/>
        <v>0</v>
      </c>
      <c r="J336" s="20">
        <f t="shared" si="29"/>
        <v>0</v>
      </c>
      <c r="K336" s="30">
        <f t="shared" si="30"/>
        <v>0</v>
      </c>
      <c r="L336" s="135" t="str">
        <f>+IF(I336=$I$250+$K$250+$M$250,"OK","WRONG")</f>
        <v>OK</v>
      </c>
      <c r="M336" s="135" t="str">
        <f>+IF(J336=$J$250+$L$250+$N$250,"OK","WRONG")</f>
        <v>OK</v>
      </c>
    </row>
    <row r="337" spans="2:13" s="3" customFormat="1" ht="15.75">
      <c r="B337" s="150" t="s">
        <v>56</v>
      </c>
      <c r="C337" s="19"/>
      <c r="D337" s="19"/>
      <c r="E337" s="19"/>
      <c r="F337" s="19"/>
      <c r="G337" s="151"/>
      <c r="H337" s="151"/>
      <c r="I337" s="20">
        <f t="shared" si="28"/>
        <v>0</v>
      </c>
      <c r="J337" s="20">
        <f t="shared" si="29"/>
        <v>0</v>
      </c>
      <c r="K337" s="30">
        <f t="shared" si="30"/>
        <v>0</v>
      </c>
      <c r="L337" s="135" t="str">
        <f>+IF(I337=$O$250+$Q$250+$S$250+$U$250+$W$250+$Y$250,"OK","WRONG")</f>
        <v>OK</v>
      </c>
      <c r="M337" s="135" t="str">
        <f>+IF(J337=$P$250+$R$250+$T$250+$V$250+$X$250+$Z$250,"OK","WRONG")</f>
        <v>OK</v>
      </c>
    </row>
    <row r="338" spans="2:13" s="3" customFormat="1" ht="15.75">
      <c r="B338" s="150" t="s">
        <v>158</v>
      </c>
      <c r="C338" s="19"/>
      <c r="D338" s="19"/>
      <c r="E338" s="19"/>
      <c r="F338" s="19"/>
      <c r="G338" s="151"/>
      <c r="H338" s="151"/>
      <c r="I338" s="20">
        <f t="shared" si="28"/>
        <v>0</v>
      </c>
      <c r="J338" s="20">
        <f t="shared" si="29"/>
        <v>0</v>
      </c>
      <c r="K338" s="30">
        <f t="shared" si="30"/>
        <v>0</v>
      </c>
      <c r="L338" s="135" t="str">
        <f>+IF(I338=$C$278,"OK","WRONG")</f>
        <v>OK</v>
      </c>
      <c r="M338" s="135" t="str">
        <f>+IF(J338=$D$278,"OK","WRONG")</f>
        <v>OK</v>
      </c>
    </row>
    <row r="339" spans="2:13" s="3" customFormat="1" ht="15.75">
      <c r="B339" s="150" t="s">
        <v>159</v>
      </c>
      <c r="C339" s="19"/>
      <c r="D339" s="19"/>
      <c r="E339" s="19"/>
      <c r="F339" s="19"/>
      <c r="G339" s="151"/>
      <c r="H339" s="151"/>
      <c r="I339" s="20">
        <f t="shared" si="28"/>
        <v>0</v>
      </c>
      <c r="J339" s="20">
        <f t="shared" si="29"/>
        <v>0</v>
      </c>
      <c r="K339" s="30">
        <f t="shared" si="30"/>
        <v>0</v>
      </c>
      <c r="L339" s="135" t="str">
        <f>+IF(I339=$E$278+$G$278,"OK","WRONG")</f>
        <v>OK</v>
      </c>
      <c r="M339" s="135" t="str">
        <f>+IF(J339=$F$278+$H$278,"OK","WRONG")</f>
        <v>OK</v>
      </c>
    </row>
    <row r="340" spans="2:13" s="3" customFormat="1" ht="15.75">
      <c r="B340" s="150" t="s">
        <v>55</v>
      </c>
      <c r="C340" s="19"/>
      <c r="D340" s="19"/>
      <c r="E340" s="19"/>
      <c r="F340" s="19"/>
      <c r="G340" s="151"/>
      <c r="H340" s="151"/>
      <c r="I340" s="20">
        <f t="shared" si="28"/>
        <v>0</v>
      </c>
      <c r="J340" s="20">
        <f t="shared" si="29"/>
        <v>0</v>
      </c>
      <c r="K340" s="30">
        <f t="shared" si="30"/>
        <v>0</v>
      </c>
      <c r="L340" s="135" t="str">
        <f>+IF(I340=+$I$278,"OK","WRONG")</f>
        <v>OK</v>
      </c>
      <c r="M340" s="135" t="str">
        <f>+IF(J340=+$J$278,"OK","WRONG")</f>
        <v>OK</v>
      </c>
    </row>
    <row r="341" spans="2:13" s="3" customFormat="1" ht="15.75">
      <c r="B341" s="150" t="s">
        <v>127</v>
      </c>
      <c r="C341" s="19"/>
      <c r="D341" s="19"/>
      <c r="E341" s="19"/>
      <c r="F341" s="19"/>
      <c r="G341" s="151"/>
      <c r="H341" s="151"/>
      <c r="I341" s="20">
        <f t="shared" si="28"/>
        <v>0</v>
      </c>
      <c r="J341" s="20">
        <f t="shared" si="29"/>
        <v>0</v>
      </c>
      <c r="K341" s="30">
        <f t="shared" si="30"/>
        <v>0</v>
      </c>
      <c r="L341" s="135" t="str">
        <f>+IF(I341=+$K$278,"OK","WRONG")</f>
        <v>OK</v>
      </c>
      <c r="M341" s="135" t="str">
        <f>+IF(J341=+$L$278,"OK","WRONG")</f>
        <v>OK</v>
      </c>
    </row>
    <row r="342" spans="2:11" s="3" customFormat="1" ht="15.75">
      <c r="B342" s="120" t="s">
        <v>38</v>
      </c>
      <c r="C342" s="20">
        <f>SUM(C334:C341)</f>
        <v>0</v>
      </c>
      <c r="D342" s="20">
        <f>SUM(D334:D341)</f>
        <v>0</v>
      </c>
      <c r="E342" s="20">
        <f>SUM(E334:E341)</f>
        <v>0</v>
      </c>
      <c r="F342" s="20">
        <f>SUM(F334:F341)</f>
        <v>0</v>
      </c>
      <c r="G342" s="20">
        <f>+C342+E342</f>
        <v>0</v>
      </c>
      <c r="H342" s="20">
        <f>+D342+F342</f>
        <v>0</v>
      </c>
      <c r="I342" s="20">
        <f>C342+E342+G342</f>
        <v>0</v>
      </c>
      <c r="J342" s="20">
        <f>D342+F342+H342</f>
        <v>0</v>
      </c>
      <c r="K342" s="30">
        <f>+I342+J342</f>
        <v>0</v>
      </c>
    </row>
    <row r="343" spans="2:11" s="54" customFormat="1" ht="15.75">
      <c r="B343" s="68"/>
      <c r="G343" s="72"/>
      <c r="H343" s="72"/>
      <c r="I343" s="135" t="str">
        <f>+IF(I342=P278,"OK","WRONG")</f>
        <v>OK</v>
      </c>
      <c r="J343" s="135" t="str">
        <f>+IF(J342=Q278,"OK","WRONG")</f>
        <v>OK</v>
      </c>
      <c r="K343" s="135" t="str">
        <f>+IF(K342=R278,"OK","WRONG")</f>
        <v>OK</v>
      </c>
    </row>
    <row r="344" spans="2:26" ht="22.5" customHeight="1">
      <c r="B344" s="315" t="s">
        <v>450</v>
      </c>
      <c r="C344" s="316"/>
      <c r="D344" s="316"/>
      <c r="E344" s="316"/>
      <c r="F344" s="316"/>
      <c r="G344" s="316"/>
      <c r="H344" s="316"/>
      <c r="I344" s="316"/>
      <c r="J344" s="316"/>
      <c r="K344" s="316"/>
      <c r="Z344" s="2"/>
    </row>
    <row r="345" spans="2:26" ht="16.5" customHeight="1">
      <c r="B345"/>
      <c r="C345" s="133"/>
      <c r="D345" s="133"/>
      <c r="E345" s="133"/>
      <c r="F345" s="133"/>
      <c r="G345" s="133"/>
      <c r="H345" s="133"/>
      <c r="I345" s="133"/>
      <c r="J345" s="133"/>
      <c r="K345" s="38"/>
      <c r="Z345" s="2"/>
    </row>
    <row r="346" spans="2:27" s="54" customFormat="1" ht="15.75">
      <c r="B346" s="311" t="s">
        <v>274</v>
      </c>
      <c r="C346" s="311" t="s">
        <v>273</v>
      </c>
      <c r="D346" s="241" t="s">
        <v>168</v>
      </c>
      <c r="E346" s="216" t="s">
        <v>92</v>
      </c>
      <c r="F346" s="216"/>
      <c r="G346" s="216" t="s">
        <v>93</v>
      </c>
      <c r="H346" s="216"/>
      <c r="I346" s="216" t="s">
        <v>156</v>
      </c>
      <c r="J346" s="216"/>
      <c r="K346" s="216" t="s">
        <v>56</v>
      </c>
      <c r="L346" s="216"/>
      <c r="M346" s="225" t="s">
        <v>158</v>
      </c>
      <c r="N346" s="225"/>
      <c r="O346" s="225" t="s">
        <v>159</v>
      </c>
      <c r="P346" s="225"/>
      <c r="Q346" s="216" t="s">
        <v>55</v>
      </c>
      <c r="R346" s="216"/>
      <c r="S346" s="217" t="s">
        <v>127</v>
      </c>
      <c r="T346" s="218"/>
      <c r="U346" s="217" t="s">
        <v>22</v>
      </c>
      <c r="V346" s="218"/>
      <c r="W346" s="308" t="s">
        <v>293</v>
      </c>
      <c r="X346" s="309"/>
      <c r="Y346" s="305" t="s">
        <v>294</v>
      </c>
      <c r="Z346" s="306"/>
      <c r="AA346" s="306"/>
    </row>
    <row r="347" spans="2:27" s="54" customFormat="1" ht="15.75">
      <c r="B347" s="311"/>
      <c r="C347" s="311"/>
      <c r="D347" s="241"/>
      <c r="E347" s="39" t="s">
        <v>35</v>
      </c>
      <c r="F347" s="39" t="s">
        <v>36</v>
      </c>
      <c r="G347" s="130" t="s">
        <v>35</v>
      </c>
      <c r="H347" s="130" t="s">
        <v>36</v>
      </c>
      <c r="I347" s="130" t="s">
        <v>35</v>
      </c>
      <c r="J347" s="130" t="s">
        <v>36</v>
      </c>
      <c r="K347" s="130" t="s">
        <v>35</v>
      </c>
      <c r="L347" s="130" t="s">
        <v>36</v>
      </c>
      <c r="M347" s="130" t="s">
        <v>35</v>
      </c>
      <c r="N347" s="130" t="s">
        <v>36</v>
      </c>
      <c r="O347" s="130" t="s">
        <v>35</v>
      </c>
      <c r="P347" s="130" t="s">
        <v>36</v>
      </c>
      <c r="Q347" s="130" t="s">
        <v>35</v>
      </c>
      <c r="R347" s="130" t="s">
        <v>36</v>
      </c>
      <c r="S347" s="130" t="s">
        <v>35</v>
      </c>
      <c r="T347" s="131" t="s">
        <v>36</v>
      </c>
      <c r="U347" s="130" t="s">
        <v>35</v>
      </c>
      <c r="V347" s="130" t="s">
        <v>36</v>
      </c>
      <c r="W347" s="159" t="s">
        <v>35</v>
      </c>
      <c r="X347" s="157" t="s">
        <v>36</v>
      </c>
      <c r="Y347" s="159" t="s">
        <v>35</v>
      </c>
      <c r="Z347" s="157" t="s">
        <v>36</v>
      </c>
      <c r="AA347" s="158" t="s">
        <v>37</v>
      </c>
    </row>
    <row r="348" spans="2:27" s="54" customFormat="1" ht="15.75" customHeight="1">
      <c r="B348" s="240" t="s">
        <v>96</v>
      </c>
      <c r="C348" s="240" t="s">
        <v>96</v>
      </c>
      <c r="D348" s="153" t="s">
        <v>169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f>E348+G348+I348+K348+M348+O348+Q348+S348</f>
        <v>0</v>
      </c>
      <c r="V348" s="14">
        <f>F348+H348+J348+L348+N348+P348+R348+T348</f>
        <v>0</v>
      </c>
      <c r="W348" s="206">
        <f>U348+U349+U350+U351</f>
        <v>0</v>
      </c>
      <c r="X348" s="206">
        <f>V348+V349+V350+V351</f>
        <v>0</v>
      </c>
      <c r="Y348" s="206">
        <f>W348</f>
        <v>0</v>
      </c>
      <c r="Z348" s="206">
        <f>X348</f>
        <v>0</v>
      </c>
      <c r="AA348" s="206">
        <f>Z348+Y348</f>
        <v>0</v>
      </c>
    </row>
    <row r="349" spans="2:27" s="54" customFormat="1" ht="15.75">
      <c r="B349" s="240"/>
      <c r="C349" s="240"/>
      <c r="D349" s="153" t="s">
        <v>170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f aca="true" t="shared" si="31" ref="U349:U412">E349+G349+I349+K349+M349+O349+Q349+S349</f>
        <v>0</v>
      </c>
      <c r="V349" s="14">
        <f aca="true" t="shared" si="32" ref="V349:V412">F349+H349+J349+L349+N349+P349+R349+T349</f>
        <v>0</v>
      </c>
      <c r="W349" s="207"/>
      <c r="X349" s="207"/>
      <c r="Y349" s="207"/>
      <c r="Z349" s="207"/>
      <c r="AA349" s="207"/>
    </row>
    <row r="350" spans="2:27" s="54" customFormat="1" ht="15.75">
      <c r="B350" s="240"/>
      <c r="C350" s="240"/>
      <c r="D350" s="153" t="s">
        <v>171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>
        <f t="shared" si="31"/>
        <v>0</v>
      </c>
      <c r="V350" s="14">
        <f t="shared" si="32"/>
        <v>0</v>
      </c>
      <c r="W350" s="207"/>
      <c r="X350" s="207"/>
      <c r="Y350" s="207"/>
      <c r="Z350" s="207"/>
      <c r="AA350" s="207"/>
    </row>
    <row r="351" spans="2:27" s="54" customFormat="1" ht="15.75">
      <c r="B351" s="240"/>
      <c r="C351" s="240"/>
      <c r="D351" s="153" t="s">
        <v>172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 t="shared" si="31"/>
        <v>0</v>
      </c>
      <c r="V351" s="14">
        <f t="shared" si="32"/>
        <v>0</v>
      </c>
      <c r="W351" s="208"/>
      <c r="X351" s="208"/>
      <c r="Y351" s="208"/>
      <c r="Z351" s="208"/>
      <c r="AA351" s="208"/>
    </row>
    <row r="352" spans="2:27" s="54" customFormat="1" ht="15.75" customHeight="1">
      <c r="B352" s="240" t="s">
        <v>246</v>
      </c>
      <c r="C352" s="240" t="s">
        <v>245</v>
      </c>
      <c r="D352" s="153" t="s">
        <v>173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 t="shared" si="31"/>
        <v>0</v>
      </c>
      <c r="V352" s="14">
        <f t="shared" si="32"/>
        <v>0</v>
      </c>
      <c r="W352" s="206">
        <f>U352+U353+U354+U355+U356</f>
        <v>0</v>
      </c>
      <c r="X352" s="206">
        <f>V352+V353+V354+V355+V356</f>
        <v>0</v>
      </c>
      <c r="Y352" s="206">
        <f>W352+W357+W360</f>
        <v>0</v>
      </c>
      <c r="Z352" s="206">
        <f>X352+X357+X360</f>
        <v>0</v>
      </c>
      <c r="AA352" s="219">
        <f>Z352+Y352</f>
        <v>0</v>
      </c>
    </row>
    <row r="353" spans="2:27" s="54" customFormat="1" ht="15.75">
      <c r="B353" s="240"/>
      <c r="C353" s="240"/>
      <c r="D353" s="153" t="s">
        <v>174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 t="shared" si="31"/>
        <v>0</v>
      </c>
      <c r="V353" s="14">
        <f t="shared" si="32"/>
        <v>0</v>
      </c>
      <c r="W353" s="207"/>
      <c r="X353" s="207"/>
      <c r="Y353" s="207"/>
      <c r="Z353" s="207"/>
      <c r="AA353" s="220"/>
    </row>
    <row r="354" spans="2:27" s="54" customFormat="1" ht="15.75">
      <c r="B354" s="240"/>
      <c r="C354" s="240"/>
      <c r="D354" s="153" t="s">
        <v>175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 t="shared" si="31"/>
        <v>0</v>
      </c>
      <c r="V354" s="14">
        <f t="shared" si="32"/>
        <v>0</v>
      </c>
      <c r="W354" s="207"/>
      <c r="X354" s="207"/>
      <c r="Y354" s="207"/>
      <c r="Z354" s="207"/>
      <c r="AA354" s="220"/>
    </row>
    <row r="355" spans="2:27" s="54" customFormat="1" ht="15.75">
      <c r="B355" s="240"/>
      <c r="C355" s="240"/>
      <c r="D355" s="153" t="s">
        <v>176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 t="shared" si="31"/>
        <v>0</v>
      </c>
      <c r="V355" s="14">
        <f t="shared" si="32"/>
        <v>0</v>
      </c>
      <c r="W355" s="207"/>
      <c r="X355" s="207"/>
      <c r="Y355" s="207"/>
      <c r="Z355" s="207"/>
      <c r="AA355" s="220"/>
    </row>
    <row r="356" spans="2:27" s="54" customFormat="1" ht="15.75">
      <c r="B356" s="240"/>
      <c r="C356" s="240"/>
      <c r="D356" s="153" t="s">
        <v>177</v>
      </c>
      <c r="E356" s="4"/>
      <c r="F356" s="4"/>
      <c r="G356" s="4"/>
      <c r="H356" s="4"/>
      <c r="I356" s="4"/>
      <c r="J356" s="4"/>
      <c r="K356" s="154"/>
      <c r="L356" s="154"/>
      <c r="M356" s="154"/>
      <c r="N356" s="4"/>
      <c r="O356" s="4"/>
      <c r="P356" s="4"/>
      <c r="Q356" s="4"/>
      <c r="R356" s="4"/>
      <c r="S356" s="4"/>
      <c r="T356" s="4"/>
      <c r="U356" s="14">
        <f t="shared" si="31"/>
        <v>0</v>
      </c>
      <c r="V356" s="14">
        <f t="shared" si="32"/>
        <v>0</v>
      </c>
      <c r="W356" s="208"/>
      <c r="X356" s="208"/>
      <c r="Y356" s="207"/>
      <c r="Z356" s="207"/>
      <c r="AA356" s="220"/>
    </row>
    <row r="357" spans="2:27" s="54" customFormat="1" ht="15.75" customHeight="1">
      <c r="B357" s="240"/>
      <c r="C357" s="240" t="s">
        <v>247</v>
      </c>
      <c r="D357" s="153" t="s">
        <v>178</v>
      </c>
      <c r="E357" s="4"/>
      <c r="F357" s="4"/>
      <c r="G357" s="4"/>
      <c r="H357" s="4"/>
      <c r="I357" s="4"/>
      <c r="J357" s="4"/>
      <c r="K357" s="154"/>
      <c r="L357" s="154"/>
      <c r="M357" s="154"/>
      <c r="N357" s="4"/>
      <c r="O357" s="4"/>
      <c r="P357" s="4"/>
      <c r="Q357" s="4"/>
      <c r="R357" s="4"/>
      <c r="S357" s="4"/>
      <c r="T357" s="4"/>
      <c r="U357" s="14">
        <f t="shared" si="31"/>
        <v>0</v>
      </c>
      <c r="V357" s="14">
        <f t="shared" si="32"/>
        <v>0</v>
      </c>
      <c r="W357" s="206">
        <f>U357+U358+U359</f>
        <v>0</v>
      </c>
      <c r="X357" s="206">
        <f>V357+V358+V359</f>
        <v>0</v>
      </c>
      <c r="Y357" s="207"/>
      <c r="Z357" s="207"/>
      <c r="AA357" s="220"/>
    </row>
    <row r="358" spans="2:27" s="54" customFormat="1" ht="15.75">
      <c r="B358" s="240"/>
      <c r="C358" s="240"/>
      <c r="D358" s="153" t="s">
        <v>179</v>
      </c>
      <c r="E358" s="4"/>
      <c r="F358" s="4"/>
      <c r="G358" s="4"/>
      <c r="H358" s="4"/>
      <c r="I358" s="4"/>
      <c r="J358" s="4"/>
      <c r="K358" s="154"/>
      <c r="L358" s="154"/>
      <c r="M358" s="154"/>
      <c r="N358" s="4"/>
      <c r="O358" s="4"/>
      <c r="P358" s="4"/>
      <c r="Q358" s="4"/>
      <c r="R358" s="4"/>
      <c r="S358" s="4"/>
      <c r="T358" s="4"/>
      <c r="U358" s="14">
        <f t="shared" si="31"/>
        <v>0</v>
      </c>
      <c r="V358" s="14">
        <f t="shared" si="32"/>
        <v>0</v>
      </c>
      <c r="W358" s="207"/>
      <c r="X358" s="207"/>
      <c r="Y358" s="207"/>
      <c r="Z358" s="207"/>
      <c r="AA358" s="220"/>
    </row>
    <row r="359" spans="2:27" s="54" customFormat="1" ht="15.75">
      <c r="B359" s="240"/>
      <c r="C359" s="240"/>
      <c r="D359" s="153" t="s">
        <v>180</v>
      </c>
      <c r="E359" s="4"/>
      <c r="F359" s="4"/>
      <c r="G359" s="4"/>
      <c r="H359" s="4"/>
      <c r="I359" s="4"/>
      <c r="J359" s="4"/>
      <c r="K359" s="154"/>
      <c r="L359" s="154"/>
      <c r="M359" s="154"/>
      <c r="N359" s="4"/>
      <c r="O359" s="4"/>
      <c r="P359" s="4"/>
      <c r="Q359" s="4"/>
      <c r="R359" s="4"/>
      <c r="S359" s="4"/>
      <c r="T359" s="4"/>
      <c r="U359" s="14">
        <f t="shared" si="31"/>
        <v>0</v>
      </c>
      <c r="V359" s="14">
        <f t="shared" si="32"/>
        <v>0</v>
      </c>
      <c r="W359" s="208"/>
      <c r="X359" s="208"/>
      <c r="Y359" s="207"/>
      <c r="Z359" s="207"/>
      <c r="AA359" s="220"/>
    </row>
    <row r="360" spans="2:27" s="54" customFormat="1" ht="15.75">
      <c r="B360" s="240"/>
      <c r="C360" s="240" t="s">
        <v>248</v>
      </c>
      <c r="D360" s="153" t="s">
        <v>181</v>
      </c>
      <c r="E360" s="4"/>
      <c r="F360" s="4"/>
      <c r="G360" s="4"/>
      <c r="H360" s="4"/>
      <c r="I360" s="4"/>
      <c r="J360" s="4"/>
      <c r="K360" s="154"/>
      <c r="L360" s="154"/>
      <c r="M360" s="154"/>
      <c r="N360" s="4"/>
      <c r="O360" s="4"/>
      <c r="P360" s="4"/>
      <c r="Q360" s="4"/>
      <c r="R360" s="4"/>
      <c r="S360" s="4"/>
      <c r="T360" s="4"/>
      <c r="U360" s="14">
        <f t="shared" si="31"/>
        <v>0</v>
      </c>
      <c r="V360" s="14">
        <f t="shared" si="32"/>
        <v>0</v>
      </c>
      <c r="W360" s="206">
        <f>U360+U361</f>
        <v>0</v>
      </c>
      <c r="X360" s="206">
        <f>V360+V361</f>
        <v>0</v>
      </c>
      <c r="Y360" s="207"/>
      <c r="Z360" s="207"/>
      <c r="AA360" s="220"/>
    </row>
    <row r="361" spans="2:27" s="54" customFormat="1" ht="15.75">
      <c r="B361" s="240"/>
      <c r="C361" s="240"/>
      <c r="D361" s="153" t="s">
        <v>182</v>
      </c>
      <c r="E361" s="4"/>
      <c r="F361" s="4"/>
      <c r="G361" s="4"/>
      <c r="H361" s="4"/>
      <c r="I361" s="4"/>
      <c r="J361" s="4"/>
      <c r="K361" s="154"/>
      <c r="L361" s="154"/>
      <c r="M361" s="154"/>
      <c r="N361" s="4"/>
      <c r="O361" s="4"/>
      <c r="P361" s="4"/>
      <c r="Q361" s="4"/>
      <c r="R361" s="4"/>
      <c r="S361" s="4"/>
      <c r="T361" s="4"/>
      <c r="U361" s="14">
        <f t="shared" si="31"/>
        <v>0</v>
      </c>
      <c r="V361" s="14">
        <f t="shared" si="32"/>
        <v>0</v>
      </c>
      <c r="W361" s="208"/>
      <c r="X361" s="208"/>
      <c r="Y361" s="208"/>
      <c r="Z361" s="208"/>
      <c r="AA361" s="221"/>
    </row>
    <row r="362" spans="2:27" s="54" customFormat="1" ht="15.75" customHeight="1">
      <c r="B362" s="240" t="s">
        <v>250</v>
      </c>
      <c r="C362" s="240" t="s">
        <v>249</v>
      </c>
      <c r="D362" s="153" t="s">
        <v>183</v>
      </c>
      <c r="E362" s="4"/>
      <c r="F362" s="4"/>
      <c r="G362" s="4"/>
      <c r="H362" s="4"/>
      <c r="I362" s="4"/>
      <c r="J362" s="4"/>
      <c r="K362" s="154"/>
      <c r="L362" s="154"/>
      <c r="M362" s="154"/>
      <c r="N362" s="4"/>
      <c r="O362" s="4"/>
      <c r="P362" s="4"/>
      <c r="Q362" s="4"/>
      <c r="R362" s="4"/>
      <c r="S362" s="4"/>
      <c r="T362" s="4"/>
      <c r="U362" s="14">
        <f t="shared" si="31"/>
        <v>0</v>
      </c>
      <c r="V362" s="14">
        <f t="shared" si="32"/>
        <v>0</v>
      </c>
      <c r="W362" s="206">
        <f>U362+U363+U364+U365</f>
        <v>0</v>
      </c>
      <c r="X362" s="206">
        <f>V362+V363+V364+V365</f>
        <v>0</v>
      </c>
      <c r="Y362" s="206">
        <f>W362+W366</f>
        <v>0</v>
      </c>
      <c r="Z362" s="206">
        <f>X362+X366</f>
        <v>0</v>
      </c>
      <c r="AA362" s="206">
        <f>Z362+Y362</f>
        <v>0</v>
      </c>
    </row>
    <row r="363" spans="2:27" s="54" customFormat="1" ht="15.75">
      <c r="B363" s="240"/>
      <c r="C363" s="240"/>
      <c r="D363" s="153" t="s">
        <v>184</v>
      </c>
      <c r="E363" s="4"/>
      <c r="F363" s="4"/>
      <c r="G363" s="4"/>
      <c r="H363" s="4"/>
      <c r="I363" s="4"/>
      <c r="J363" s="4"/>
      <c r="K363" s="154"/>
      <c r="L363" s="154"/>
      <c r="M363" s="154"/>
      <c r="N363" s="4"/>
      <c r="O363" s="4"/>
      <c r="P363" s="4"/>
      <c r="Q363" s="4"/>
      <c r="R363" s="4"/>
      <c r="S363" s="4"/>
      <c r="T363" s="4"/>
      <c r="U363" s="14">
        <f t="shared" si="31"/>
        <v>0</v>
      </c>
      <c r="V363" s="14">
        <f t="shared" si="32"/>
        <v>0</v>
      </c>
      <c r="W363" s="207"/>
      <c r="X363" s="207"/>
      <c r="Y363" s="207"/>
      <c r="Z363" s="207"/>
      <c r="AA363" s="207"/>
    </row>
    <row r="364" spans="2:27" s="54" customFormat="1" ht="15.75">
      <c r="B364" s="240"/>
      <c r="C364" s="240"/>
      <c r="D364" s="153" t="s">
        <v>185</v>
      </c>
      <c r="E364" s="4"/>
      <c r="F364" s="4"/>
      <c r="G364" s="4"/>
      <c r="H364" s="4"/>
      <c r="I364" s="4"/>
      <c r="J364" s="4"/>
      <c r="K364" s="154"/>
      <c r="L364" s="154"/>
      <c r="M364" s="154"/>
      <c r="N364" s="4"/>
      <c r="O364" s="4"/>
      <c r="P364" s="4"/>
      <c r="Q364" s="4"/>
      <c r="R364" s="4"/>
      <c r="S364" s="4"/>
      <c r="T364" s="4"/>
      <c r="U364" s="14">
        <f t="shared" si="31"/>
        <v>0</v>
      </c>
      <c r="V364" s="14">
        <f t="shared" si="32"/>
        <v>0</v>
      </c>
      <c r="W364" s="207"/>
      <c r="X364" s="207"/>
      <c r="Y364" s="207"/>
      <c r="Z364" s="207"/>
      <c r="AA364" s="207"/>
    </row>
    <row r="365" spans="2:27" s="54" customFormat="1" ht="15.75">
      <c r="B365" s="240"/>
      <c r="C365" s="240"/>
      <c r="D365" s="153" t="s">
        <v>186</v>
      </c>
      <c r="E365" s="4"/>
      <c r="F365" s="4"/>
      <c r="G365" s="4"/>
      <c r="H365" s="4"/>
      <c r="I365" s="4"/>
      <c r="J365" s="4"/>
      <c r="K365" s="154"/>
      <c r="L365" s="154"/>
      <c r="M365" s="154"/>
      <c r="N365" s="4"/>
      <c r="O365" s="4"/>
      <c r="P365" s="4"/>
      <c r="Q365" s="4"/>
      <c r="R365" s="4"/>
      <c r="S365" s="4"/>
      <c r="T365" s="4"/>
      <c r="U365" s="14">
        <f t="shared" si="31"/>
        <v>0</v>
      </c>
      <c r="V365" s="14">
        <f t="shared" si="32"/>
        <v>0</v>
      </c>
      <c r="W365" s="208"/>
      <c r="X365" s="208"/>
      <c r="Y365" s="207"/>
      <c r="Z365" s="207"/>
      <c r="AA365" s="207"/>
    </row>
    <row r="366" spans="2:27" s="54" customFormat="1" ht="15.75" customHeight="1">
      <c r="B366" s="240"/>
      <c r="C366" s="240" t="s">
        <v>251</v>
      </c>
      <c r="D366" s="153" t="s">
        <v>187</v>
      </c>
      <c r="E366" s="4"/>
      <c r="F366" s="4"/>
      <c r="G366" s="4"/>
      <c r="H366" s="4"/>
      <c r="I366" s="4"/>
      <c r="J366" s="4"/>
      <c r="K366" s="154"/>
      <c r="L366" s="154"/>
      <c r="M366" s="154"/>
      <c r="N366" s="4"/>
      <c r="O366" s="4"/>
      <c r="P366" s="4"/>
      <c r="Q366" s="4"/>
      <c r="R366" s="4"/>
      <c r="S366" s="4"/>
      <c r="T366" s="4"/>
      <c r="U366" s="14">
        <f t="shared" si="31"/>
        <v>0</v>
      </c>
      <c r="V366" s="14">
        <f t="shared" si="32"/>
        <v>0</v>
      </c>
      <c r="W366" s="226">
        <f>U366+U367</f>
        <v>0</v>
      </c>
      <c r="X366" s="226">
        <f>V366+V367</f>
        <v>0</v>
      </c>
      <c r="Y366" s="207"/>
      <c r="Z366" s="207"/>
      <c r="AA366" s="207"/>
    </row>
    <row r="367" spans="2:27" s="54" customFormat="1" ht="15.75">
      <c r="B367" s="240"/>
      <c r="C367" s="240"/>
      <c r="D367" s="153" t="s">
        <v>188</v>
      </c>
      <c r="E367" s="4"/>
      <c r="F367" s="4"/>
      <c r="G367" s="4"/>
      <c r="H367" s="4"/>
      <c r="I367" s="4"/>
      <c r="J367" s="4"/>
      <c r="K367" s="154"/>
      <c r="L367" s="154"/>
      <c r="M367" s="154"/>
      <c r="N367" s="4"/>
      <c r="O367" s="4"/>
      <c r="P367" s="4"/>
      <c r="Q367" s="4"/>
      <c r="R367" s="4"/>
      <c r="S367" s="4"/>
      <c r="T367" s="4"/>
      <c r="U367" s="14">
        <f t="shared" si="31"/>
        <v>0</v>
      </c>
      <c r="V367" s="14">
        <f t="shared" si="32"/>
        <v>0</v>
      </c>
      <c r="W367" s="227"/>
      <c r="X367" s="227"/>
      <c r="Y367" s="208"/>
      <c r="Z367" s="208"/>
      <c r="AA367" s="208"/>
    </row>
    <row r="368" spans="2:27" s="54" customFormat="1" ht="15.75" customHeight="1">
      <c r="B368" s="240" t="s">
        <v>253</v>
      </c>
      <c r="C368" s="240" t="s">
        <v>252</v>
      </c>
      <c r="D368" s="153" t="s">
        <v>189</v>
      </c>
      <c r="E368" s="4"/>
      <c r="F368" s="4"/>
      <c r="G368" s="4"/>
      <c r="H368" s="4"/>
      <c r="I368" s="4"/>
      <c r="J368" s="4"/>
      <c r="K368" s="154"/>
      <c r="L368" s="154"/>
      <c r="M368" s="154"/>
      <c r="N368" s="4"/>
      <c r="O368" s="4"/>
      <c r="P368" s="4"/>
      <c r="Q368" s="4"/>
      <c r="R368" s="4"/>
      <c r="S368" s="4"/>
      <c r="T368" s="4"/>
      <c r="U368" s="14">
        <f t="shared" si="31"/>
        <v>0</v>
      </c>
      <c r="V368" s="14">
        <f t="shared" si="32"/>
        <v>0</v>
      </c>
      <c r="W368" s="206">
        <f>U368+U369+U370+U371+U372+U373+U374</f>
        <v>0</v>
      </c>
      <c r="X368" s="206">
        <f>V368+V369+V370+V371+V372+V373+V374</f>
        <v>0</v>
      </c>
      <c r="Y368" s="206">
        <f>W368+W375</f>
        <v>0</v>
      </c>
      <c r="Z368" s="206">
        <f>X368+X375</f>
        <v>0</v>
      </c>
      <c r="AA368" s="206">
        <f>Z368+Y368</f>
        <v>0</v>
      </c>
    </row>
    <row r="369" spans="2:27" s="54" customFormat="1" ht="15.75">
      <c r="B369" s="240"/>
      <c r="C369" s="240"/>
      <c r="D369" s="153" t="s">
        <v>190</v>
      </c>
      <c r="E369" s="4"/>
      <c r="F369" s="4"/>
      <c r="G369" s="4"/>
      <c r="H369" s="4"/>
      <c r="I369" s="4"/>
      <c r="J369" s="4"/>
      <c r="K369" s="154"/>
      <c r="L369" s="154"/>
      <c r="M369" s="154"/>
      <c r="N369" s="4"/>
      <c r="O369" s="4"/>
      <c r="P369" s="4"/>
      <c r="Q369" s="4"/>
      <c r="R369" s="4"/>
      <c r="S369" s="4"/>
      <c r="T369" s="4"/>
      <c r="U369" s="14">
        <f t="shared" si="31"/>
        <v>0</v>
      </c>
      <c r="V369" s="14">
        <f t="shared" si="32"/>
        <v>0</v>
      </c>
      <c r="W369" s="207"/>
      <c r="X369" s="207"/>
      <c r="Y369" s="207"/>
      <c r="Z369" s="207"/>
      <c r="AA369" s="207"/>
    </row>
    <row r="370" spans="2:27" s="54" customFormat="1" ht="15.75">
      <c r="B370" s="240"/>
      <c r="C370" s="240"/>
      <c r="D370" s="153" t="s">
        <v>191</v>
      </c>
      <c r="E370" s="4"/>
      <c r="F370" s="4"/>
      <c r="G370" s="4"/>
      <c r="H370" s="4"/>
      <c r="I370" s="4"/>
      <c r="J370" s="4"/>
      <c r="K370" s="154"/>
      <c r="L370" s="154"/>
      <c r="M370" s="154"/>
      <c r="N370" s="4"/>
      <c r="O370" s="4"/>
      <c r="P370" s="4"/>
      <c r="Q370" s="4"/>
      <c r="R370" s="4"/>
      <c r="S370" s="4"/>
      <c r="T370" s="4"/>
      <c r="U370" s="14">
        <f t="shared" si="31"/>
        <v>0</v>
      </c>
      <c r="V370" s="14">
        <f t="shared" si="32"/>
        <v>0</v>
      </c>
      <c r="W370" s="207"/>
      <c r="X370" s="207"/>
      <c r="Y370" s="207"/>
      <c r="Z370" s="207"/>
      <c r="AA370" s="207"/>
    </row>
    <row r="371" spans="2:27" s="54" customFormat="1" ht="15.75">
      <c r="B371" s="240"/>
      <c r="C371" s="240"/>
      <c r="D371" s="153" t="s">
        <v>192</v>
      </c>
      <c r="E371" s="4"/>
      <c r="F371" s="4"/>
      <c r="G371" s="4"/>
      <c r="H371" s="4"/>
      <c r="I371" s="4"/>
      <c r="J371" s="4"/>
      <c r="K371" s="154"/>
      <c r="L371" s="154"/>
      <c r="M371" s="154"/>
      <c r="N371" s="4"/>
      <c r="O371" s="4"/>
      <c r="P371" s="4"/>
      <c r="Q371" s="4"/>
      <c r="R371" s="4"/>
      <c r="S371" s="4"/>
      <c r="T371" s="4"/>
      <c r="U371" s="14">
        <f t="shared" si="31"/>
        <v>0</v>
      </c>
      <c r="V371" s="14">
        <f t="shared" si="32"/>
        <v>0</v>
      </c>
      <c r="W371" s="207"/>
      <c r="X371" s="207"/>
      <c r="Y371" s="207"/>
      <c r="Z371" s="207"/>
      <c r="AA371" s="207"/>
    </row>
    <row r="372" spans="2:27" s="54" customFormat="1" ht="15.75">
      <c r="B372" s="240"/>
      <c r="C372" s="240"/>
      <c r="D372" s="153" t="s">
        <v>193</v>
      </c>
      <c r="E372" s="4"/>
      <c r="F372" s="4"/>
      <c r="G372" s="4"/>
      <c r="H372" s="4"/>
      <c r="I372" s="4"/>
      <c r="J372" s="4"/>
      <c r="K372" s="154"/>
      <c r="L372" s="154"/>
      <c r="M372" s="154"/>
      <c r="N372" s="4"/>
      <c r="O372" s="4"/>
      <c r="P372" s="4"/>
      <c r="Q372" s="4"/>
      <c r="R372" s="4"/>
      <c r="S372" s="4"/>
      <c r="T372" s="4"/>
      <c r="U372" s="14">
        <f t="shared" si="31"/>
        <v>0</v>
      </c>
      <c r="V372" s="14">
        <f t="shared" si="32"/>
        <v>0</v>
      </c>
      <c r="W372" s="207"/>
      <c r="X372" s="207"/>
      <c r="Y372" s="207"/>
      <c r="Z372" s="207"/>
      <c r="AA372" s="207"/>
    </row>
    <row r="373" spans="2:27" s="54" customFormat="1" ht="15.75">
      <c r="B373" s="240"/>
      <c r="C373" s="240"/>
      <c r="D373" s="153" t="s">
        <v>194</v>
      </c>
      <c r="E373" s="4"/>
      <c r="F373" s="4"/>
      <c r="G373" s="4"/>
      <c r="H373" s="4"/>
      <c r="I373" s="4"/>
      <c r="J373" s="4"/>
      <c r="K373" s="154"/>
      <c r="L373" s="154"/>
      <c r="M373" s="154"/>
      <c r="N373" s="4"/>
      <c r="O373" s="4"/>
      <c r="P373" s="4"/>
      <c r="Q373" s="4"/>
      <c r="R373" s="4"/>
      <c r="S373" s="4"/>
      <c r="T373" s="4"/>
      <c r="U373" s="14">
        <f t="shared" si="31"/>
        <v>0</v>
      </c>
      <c r="V373" s="14">
        <f t="shared" si="32"/>
        <v>0</v>
      </c>
      <c r="W373" s="207"/>
      <c r="X373" s="207"/>
      <c r="Y373" s="207"/>
      <c r="Z373" s="207"/>
      <c r="AA373" s="207"/>
    </row>
    <row r="374" spans="2:27" s="54" customFormat="1" ht="15.75">
      <c r="B374" s="240"/>
      <c r="C374" s="240"/>
      <c r="D374" s="153" t="s">
        <v>195</v>
      </c>
      <c r="E374" s="4"/>
      <c r="F374" s="4"/>
      <c r="G374" s="4"/>
      <c r="H374" s="4"/>
      <c r="I374" s="4"/>
      <c r="J374" s="4"/>
      <c r="K374" s="154"/>
      <c r="L374" s="154"/>
      <c r="M374" s="154"/>
      <c r="N374" s="4"/>
      <c r="O374" s="4"/>
      <c r="P374" s="4"/>
      <c r="Q374" s="4"/>
      <c r="R374" s="4"/>
      <c r="S374" s="4"/>
      <c r="T374" s="4"/>
      <c r="U374" s="14">
        <f t="shared" si="31"/>
        <v>0</v>
      </c>
      <c r="V374" s="14">
        <f t="shared" si="32"/>
        <v>0</v>
      </c>
      <c r="W374" s="208"/>
      <c r="X374" s="208"/>
      <c r="Y374" s="207"/>
      <c r="Z374" s="207"/>
      <c r="AA374" s="207"/>
    </row>
    <row r="375" spans="2:27" s="54" customFormat="1" ht="15.75">
      <c r="B375" s="240"/>
      <c r="C375" s="156" t="s">
        <v>196</v>
      </c>
      <c r="D375" s="153" t="s">
        <v>196</v>
      </c>
      <c r="E375" s="4"/>
      <c r="F375" s="4"/>
      <c r="G375" s="4"/>
      <c r="H375" s="4"/>
      <c r="I375" s="4"/>
      <c r="J375" s="4"/>
      <c r="K375" s="154"/>
      <c r="L375" s="154"/>
      <c r="M375" s="154"/>
      <c r="N375" s="4"/>
      <c r="O375" s="4"/>
      <c r="P375" s="4"/>
      <c r="Q375" s="4"/>
      <c r="R375" s="4"/>
      <c r="S375" s="4"/>
      <c r="T375" s="4"/>
      <c r="U375" s="14">
        <f t="shared" si="31"/>
        <v>0</v>
      </c>
      <c r="V375" s="14">
        <f t="shared" si="32"/>
        <v>0</v>
      </c>
      <c r="W375" s="166">
        <f>U375</f>
        <v>0</v>
      </c>
      <c r="X375" s="166">
        <f>V375</f>
        <v>0</v>
      </c>
      <c r="Y375" s="208"/>
      <c r="Z375" s="208"/>
      <c r="AA375" s="208"/>
    </row>
    <row r="376" spans="2:27" s="54" customFormat="1" ht="15.75" customHeight="1">
      <c r="B376" s="240" t="s">
        <v>255</v>
      </c>
      <c r="C376" s="240" t="s">
        <v>254</v>
      </c>
      <c r="D376" s="153" t="s">
        <v>197</v>
      </c>
      <c r="E376" s="4"/>
      <c r="F376" s="4"/>
      <c r="G376" s="4"/>
      <c r="H376" s="4"/>
      <c r="I376" s="4"/>
      <c r="J376" s="4"/>
      <c r="K376" s="154"/>
      <c r="L376" s="154"/>
      <c r="M376" s="154"/>
      <c r="N376" s="4"/>
      <c r="O376" s="4"/>
      <c r="P376" s="4"/>
      <c r="Q376" s="4"/>
      <c r="R376" s="4"/>
      <c r="S376" s="4"/>
      <c r="T376" s="4"/>
      <c r="U376" s="14">
        <f t="shared" si="31"/>
        <v>0</v>
      </c>
      <c r="V376" s="14">
        <f t="shared" si="32"/>
        <v>0</v>
      </c>
      <c r="W376" s="206">
        <f>U376+U377</f>
        <v>0</v>
      </c>
      <c r="X376" s="206">
        <f>V376+V377</f>
        <v>0</v>
      </c>
      <c r="Y376" s="206">
        <f>W376+W378+W380+W383</f>
        <v>0</v>
      </c>
      <c r="Z376" s="206">
        <f>X376+X378+X380+X383</f>
        <v>0</v>
      </c>
      <c r="AA376" s="206">
        <f>Z376+Y376</f>
        <v>0</v>
      </c>
    </row>
    <row r="377" spans="2:27" s="54" customFormat="1" ht="15.75">
      <c r="B377" s="240"/>
      <c r="C377" s="240"/>
      <c r="D377" s="153" t="s">
        <v>198</v>
      </c>
      <c r="E377" s="4"/>
      <c r="F377" s="4"/>
      <c r="G377" s="4"/>
      <c r="H377" s="4"/>
      <c r="I377" s="4"/>
      <c r="J377" s="4"/>
      <c r="K377" s="154"/>
      <c r="L377" s="154"/>
      <c r="M377" s="154"/>
      <c r="N377" s="4"/>
      <c r="O377" s="4"/>
      <c r="P377" s="4"/>
      <c r="Q377" s="4"/>
      <c r="R377" s="4"/>
      <c r="S377" s="4"/>
      <c r="T377" s="4"/>
      <c r="U377" s="14">
        <f t="shared" si="31"/>
        <v>0</v>
      </c>
      <c r="V377" s="14">
        <f t="shared" si="32"/>
        <v>0</v>
      </c>
      <c r="W377" s="208"/>
      <c r="X377" s="208"/>
      <c r="Y377" s="207"/>
      <c r="Z377" s="207"/>
      <c r="AA377" s="207"/>
    </row>
    <row r="378" spans="2:27" s="54" customFormat="1" ht="15.75">
      <c r="B378" s="240"/>
      <c r="C378" s="240" t="s">
        <v>256</v>
      </c>
      <c r="D378" s="153" t="s">
        <v>199</v>
      </c>
      <c r="E378" s="4"/>
      <c r="F378" s="4"/>
      <c r="G378" s="4"/>
      <c r="H378" s="4"/>
      <c r="I378" s="4"/>
      <c r="J378" s="4"/>
      <c r="K378" s="154"/>
      <c r="L378" s="154"/>
      <c r="M378" s="154"/>
      <c r="N378" s="4"/>
      <c r="O378" s="4"/>
      <c r="P378" s="4"/>
      <c r="Q378" s="4"/>
      <c r="R378" s="4"/>
      <c r="S378" s="4"/>
      <c r="T378" s="4"/>
      <c r="U378" s="14">
        <f t="shared" si="31"/>
        <v>0</v>
      </c>
      <c r="V378" s="14">
        <f t="shared" si="32"/>
        <v>0</v>
      </c>
      <c r="W378" s="206">
        <f>U378+U379</f>
        <v>0</v>
      </c>
      <c r="X378" s="206">
        <f>V378+V379</f>
        <v>0</v>
      </c>
      <c r="Y378" s="207"/>
      <c r="Z378" s="207"/>
      <c r="AA378" s="207"/>
    </row>
    <row r="379" spans="2:27" s="54" customFormat="1" ht="15.75">
      <c r="B379" s="240"/>
      <c r="C379" s="240"/>
      <c r="D379" s="153" t="s">
        <v>200</v>
      </c>
      <c r="E379" s="4"/>
      <c r="F379" s="4"/>
      <c r="G379" s="4"/>
      <c r="H379" s="4"/>
      <c r="I379" s="4"/>
      <c r="J379" s="4"/>
      <c r="K379" s="154"/>
      <c r="L379" s="154"/>
      <c r="M379" s="154"/>
      <c r="N379" s="4"/>
      <c r="O379" s="4"/>
      <c r="P379" s="4"/>
      <c r="Q379" s="4"/>
      <c r="R379" s="4"/>
      <c r="S379" s="4"/>
      <c r="T379" s="4"/>
      <c r="U379" s="14">
        <f t="shared" si="31"/>
        <v>0</v>
      </c>
      <c r="V379" s="14">
        <f t="shared" si="32"/>
        <v>0</v>
      </c>
      <c r="W379" s="208"/>
      <c r="X379" s="208"/>
      <c r="Y379" s="207"/>
      <c r="Z379" s="207"/>
      <c r="AA379" s="207"/>
    </row>
    <row r="380" spans="2:27" s="54" customFormat="1" ht="15.75" customHeight="1">
      <c r="B380" s="240"/>
      <c r="C380" s="240" t="s">
        <v>257</v>
      </c>
      <c r="D380" s="153" t="s">
        <v>201</v>
      </c>
      <c r="E380" s="4"/>
      <c r="F380" s="4"/>
      <c r="G380" s="4"/>
      <c r="H380" s="4"/>
      <c r="I380" s="4"/>
      <c r="J380" s="4"/>
      <c r="K380" s="154"/>
      <c r="L380" s="154"/>
      <c r="M380" s="154"/>
      <c r="N380" s="4"/>
      <c r="O380" s="4"/>
      <c r="P380" s="4"/>
      <c r="Q380" s="4"/>
      <c r="R380" s="4"/>
      <c r="S380" s="4"/>
      <c r="T380" s="4"/>
      <c r="U380" s="14">
        <f t="shared" si="31"/>
        <v>0</v>
      </c>
      <c r="V380" s="14">
        <f t="shared" si="32"/>
        <v>0</v>
      </c>
      <c r="W380" s="206">
        <f>U380+U381+U382</f>
        <v>0</v>
      </c>
      <c r="X380" s="206">
        <f>V380+V381+V382</f>
        <v>0</v>
      </c>
      <c r="Y380" s="207"/>
      <c r="Z380" s="207"/>
      <c r="AA380" s="207"/>
    </row>
    <row r="381" spans="2:27" s="54" customFormat="1" ht="15.75">
      <c r="B381" s="240"/>
      <c r="C381" s="240"/>
      <c r="D381" s="153" t="s">
        <v>202</v>
      </c>
      <c r="E381" s="4"/>
      <c r="F381" s="4"/>
      <c r="G381" s="4"/>
      <c r="H381" s="4"/>
      <c r="I381" s="4"/>
      <c r="J381" s="4"/>
      <c r="K381" s="154"/>
      <c r="L381" s="154"/>
      <c r="M381" s="154"/>
      <c r="N381" s="4"/>
      <c r="O381" s="4"/>
      <c r="P381" s="4"/>
      <c r="Q381" s="4"/>
      <c r="R381" s="4"/>
      <c r="S381" s="4"/>
      <c r="T381" s="4"/>
      <c r="U381" s="14">
        <f t="shared" si="31"/>
        <v>0</v>
      </c>
      <c r="V381" s="14">
        <f t="shared" si="32"/>
        <v>0</v>
      </c>
      <c r="W381" s="207"/>
      <c r="X381" s="207"/>
      <c r="Y381" s="207"/>
      <c r="Z381" s="207"/>
      <c r="AA381" s="207"/>
    </row>
    <row r="382" spans="2:27" s="54" customFormat="1" ht="15.75">
      <c r="B382" s="240"/>
      <c r="C382" s="240"/>
      <c r="D382" s="153" t="s">
        <v>203</v>
      </c>
      <c r="E382" s="4"/>
      <c r="F382" s="4"/>
      <c r="G382" s="4"/>
      <c r="H382" s="4"/>
      <c r="I382" s="4"/>
      <c r="J382" s="4"/>
      <c r="K382" s="154"/>
      <c r="L382" s="154"/>
      <c r="M382" s="154"/>
      <c r="N382" s="4"/>
      <c r="O382" s="4"/>
      <c r="P382" s="4"/>
      <c r="Q382" s="4"/>
      <c r="R382" s="4"/>
      <c r="S382" s="4"/>
      <c r="T382" s="4"/>
      <c r="U382" s="14">
        <f t="shared" si="31"/>
        <v>0</v>
      </c>
      <c r="V382" s="14">
        <f t="shared" si="32"/>
        <v>0</v>
      </c>
      <c r="W382" s="208"/>
      <c r="X382" s="208"/>
      <c r="Y382" s="207"/>
      <c r="Z382" s="207"/>
      <c r="AA382" s="207"/>
    </row>
    <row r="383" spans="2:27" s="54" customFormat="1" ht="15.75" customHeight="1">
      <c r="B383" s="240"/>
      <c r="C383" s="240" t="s">
        <v>258</v>
      </c>
      <c r="D383" s="153" t="s">
        <v>204</v>
      </c>
      <c r="E383" s="4"/>
      <c r="F383" s="4"/>
      <c r="G383" s="4"/>
      <c r="H383" s="4"/>
      <c r="I383" s="4"/>
      <c r="J383" s="4"/>
      <c r="K383" s="154"/>
      <c r="L383" s="154"/>
      <c r="M383" s="154"/>
      <c r="N383" s="4"/>
      <c r="O383" s="4"/>
      <c r="P383" s="4"/>
      <c r="Q383" s="4"/>
      <c r="R383" s="4"/>
      <c r="S383" s="4"/>
      <c r="T383" s="4"/>
      <c r="U383" s="14">
        <f t="shared" si="31"/>
        <v>0</v>
      </c>
      <c r="V383" s="14">
        <f t="shared" si="32"/>
        <v>0</v>
      </c>
      <c r="W383" s="206">
        <f>U383+U384</f>
        <v>0</v>
      </c>
      <c r="X383" s="206">
        <f>V383+V384</f>
        <v>0</v>
      </c>
      <c r="Y383" s="207"/>
      <c r="Z383" s="207"/>
      <c r="AA383" s="207"/>
    </row>
    <row r="384" spans="2:27" s="54" customFormat="1" ht="15.75">
      <c r="B384" s="240"/>
      <c r="C384" s="240"/>
      <c r="D384" s="153" t="s">
        <v>205</v>
      </c>
      <c r="E384" s="4"/>
      <c r="F384" s="4"/>
      <c r="G384" s="4"/>
      <c r="H384" s="4"/>
      <c r="I384" s="4"/>
      <c r="J384" s="4"/>
      <c r="K384" s="154"/>
      <c r="L384" s="154"/>
      <c r="M384" s="154"/>
      <c r="N384" s="4"/>
      <c r="O384" s="4"/>
      <c r="P384" s="4"/>
      <c r="Q384" s="4"/>
      <c r="R384" s="4"/>
      <c r="S384" s="4"/>
      <c r="T384" s="4"/>
      <c r="U384" s="14">
        <f t="shared" si="31"/>
        <v>0</v>
      </c>
      <c r="V384" s="14">
        <f t="shared" si="32"/>
        <v>0</v>
      </c>
      <c r="W384" s="208"/>
      <c r="X384" s="208"/>
      <c r="Y384" s="208"/>
      <c r="Z384" s="208"/>
      <c r="AA384" s="208"/>
    </row>
    <row r="385" spans="2:27" s="54" customFormat="1" ht="15.75" customHeight="1">
      <c r="B385" s="240" t="s">
        <v>259</v>
      </c>
      <c r="C385" s="240" t="s">
        <v>259</v>
      </c>
      <c r="D385" s="153" t="s">
        <v>206</v>
      </c>
      <c r="E385" s="4"/>
      <c r="F385" s="4"/>
      <c r="G385" s="4"/>
      <c r="H385" s="4"/>
      <c r="I385" s="4"/>
      <c r="J385" s="4"/>
      <c r="K385" s="154"/>
      <c r="L385" s="154"/>
      <c r="M385" s="154"/>
      <c r="N385" s="4"/>
      <c r="O385" s="4"/>
      <c r="P385" s="4"/>
      <c r="Q385" s="4"/>
      <c r="R385" s="4"/>
      <c r="S385" s="4"/>
      <c r="T385" s="4"/>
      <c r="U385" s="14">
        <f t="shared" si="31"/>
        <v>0</v>
      </c>
      <c r="V385" s="14">
        <f t="shared" si="32"/>
        <v>0</v>
      </c>
      <c r="W385" s="206">
        <f>U385+U386+U387</f>
        <v>0</v>
      </c>
      <c r="X385" s="206">
        <f>V385+V386+V387</f>
        <v>0</v>
      </c>
      <c r="Y385" s="206">
        <f>W385</f>
        <v>0</v>
      </c>
      <c r="Z385" s="206">
        <f>X385</f>
        <v>0</v>
      </c>
      <c r="AA385" s="206">
        <f>Z385+Y385</f>
        <v>0</v>
      </c>
    </row>
    <row r="386" spans="2:27" s="54" customFormat="1" ht="15.75">
      <c r="B386" s="240"/>
      <c r="C386" s="240"/>
      <c r="D386" s="153" t="s">
        <v>207</v>
      </c>
      <c r="E386" s="4"/>
      <c r="F386" s="4"/>
      <c r="G386" s="4"/>
      <c r="H386" s="4"/>
      <c r="I386" s="4"/>
      <c r="J386" s="4"/>
      <c r="K386" s="154"/>
      <c r="L386" s="154"/>
      <c r="M386" s="154"/>
      <c r="N386" s="4"/>
      <c r="O386" s="4"/>
      <c r="P386" s="4"/>
      <c r="Q386" s="4"/>
      <c r="R386" s="4"/>
      <c r="S386" s="4"/>
      <c r="T386" s="4"/>
      <c r="U386" s="14">
        <f t="shared" si="31"/>
        <v>0</v>
      </c>
      <c r="V386" s="14">
        <f t="shared" si="32"/>
        <v>0</v>
      </c>
      <c r="W386" s="207"/>
      <c r="X386" s="207"/>
      <c r="Y386" s="207"/>
      <c r="Z386" s="207"/>
      <c r="AA386" s="207"/>
    </row>
    <row r="387" spans="2:27" s="54" customFormat="1" ht="15.75">
      <c r="B387" s="240"/>
      <c r="C387" s="240"/>
      <c r="D387" s="153" t="s">
        <v>208</v>
      </c>
      <c r="E387" s="4"/>
      <c r="F387" s="4"/>
      <c r="G387" s="4"/>
      <c r="H387" s="4"/>
      <c r="I387" s="4"/>
      <c r="J387" s="4"/>
      <c r="K387" s="154"/>
      <c r="L387" s="154"/>
      <c r="M387" s="154"/>
      <c r="N387" s="4"/>
      <c r="O387" s="4"/>
      <c r="P387" s="4"/>
      <c r="Q387" s="4"/>
      <c r="R387" s="4"/>
      <c r="S387" s="4"/>
      <c r="T387" s="4"/>
      <c r="U387" s="14">
        <f t="shared" si="31"/>
        <v>0</v>
      </c>
      <c r="V387" s="14">
        <f t="shared" si="32"/>
        <v>0</v>
      </c>
      <c r="W387" s="208"/>
      <c r="X387" s="208"/>
      <c r="Y387" s="208"/>
      <c r="Z387" s="208"/>
      <c r="AA387" s="208"/>
    </row>
    <row r="388" spans="2:27" s="54" customFormat="1" ht="15.75" customHeight="1">
      <c r="B388" s="240" t="s">
        <v>261</v>
      </c>
      <c r="C388" s="312" t="s">
        <v>260</v>
      </c>
      <c r="D388" s="153" t="s">
        <v>209</v>
      </c>
      <c r="E388" s="4"/>
      <c r="F388" s="4"/>
      <c r="G388" s="4"/>
      <c r="H388" s="4"/>
      <c r="I388" s="4"/>
      <c r="J388" s="4"/>
      <c r="K388" s="154"/>
      <c r="L388" s="154"/>
      <c r="M388" s="154"/>
      <c r="N388" s="4"/>
      <c r="O388" s="4"/>
      <c r="P388" s="4"/>
      <c r="Q388" s="4"/>
      <c r="R388" s="4"/>
      <c r="S388" s="4"/>
      <c r="T388" s="4"/>
      <c r="U388" s="14">
        <f t="shared" si="31"/>
        <v>0</v>
      </c>
      <c r="V388" s="14">
        <f t="shared" si="32"/>
        <v>0</v>
      </c>
      <c r="W388" s="206">
        <f>U388+U389+U390+U391+U392+U393</f>
        <v>0</v>
      </c>
      <c r="X388" s="206">
        <f>V388+V389+V390+V391+V392+V393</f>
        <v>0</v>
      </c>
      <c r="Y388" s="206">
        <f>W388+W394+W398</f>
        <v>0</v>
      </c>
      <c r="Z388" s="206">
        <f>X388+X394+X398</f>
        <v>0</v>
      </c>
      <c r="AA388" s="206">
        <f>Z388+Y388</f>
        <v>0</v>
      </c>
    </row>
    <row r="389" spans="2:27" s="54" customFormat="1" ht="15.75">
      <c r="B389" s="240"/>
      <c r="C389" s="312"/>
      <c r="D389" s="153" t="s">
        <v>210</v>
      </c>
      <c r="E389" s="4"/>
      <c r="F389" s="4"/>
      <c r="G389" s="4"/>
      <c r="H389" s="4"/>
      <c r="I389" s="4"/>
      <c r="J389" s="4"/>
      <c r="K389" s="154"/>
      <c r="L389" s="154"/>
      <c r="M389" s="154"/>
      <c r="N389" s="4"/>
      <c r="O389" s="4"/>
      <c r="P389" s="4"/>
      <c r="Q389" s="4"/>
      <c r="R389" s="4"/>
      <c r="S389" s="4"/>
      <c r="T389" s="4"/>
      <c r="U389" s="14">
        <f t="shared" si="31"/>
        <v>0</v>
      </c>
      <c r="V389" s="14">
        <f t="shared" si="32"/>
        <v>0</v>
      </c>
      <c r="W389" s="207"/>
      <c r="X389" s="207"/>
      <c r="Y389" s="207"/>
      <c r="Z389" s="207"/>
      <c r="AA389" s="207"/>
    </row>
    <row r="390" spans="2:27" s="54" customFormat="1" ht="15.75">
      <c r="B390" s="240"/>
      <c r="C390" s="312"/>
      <c r="D390" s="153" t="s">
        <v>211</v>
      </c>
      <c r="E390" s="4"/>
      <c r="F390" s="4"/>
      <c r="G390" s="4"/>
      <c r="H390" s="4"/>
      <c r="I390" s="4"/>
      <c r="J390" s="4"/>
      <c r="K390" s="154"/>
      <c r="L390" s="154"/>
      <c r="M390" s="154"/>
      <c r="N390" s="4"/>
      <c r="O390" s="4"/>
      <c r="P390" s="4"/>
      <c r="Q390" s="4"/>
      <c r="R390" s="4"/>
      <c r="S390" s="4"/>
      <c r="T390" s="4"/>
      <c r="U390" s="14">
        <f t="shared" si="31"/>
        <v>0</v>
      </c>
      <c r="V390" s="14">
        <f t="shared" si="32"/>
        <v>0</v>
      </c>
      <c r="W390" s="207"/>
      <c r="X390" s="207"/>
      <c r="Y390" s="207"/>
      <c r="Z390" s="207"/>
      <c r="AA390" s="207"/>
    </row>
    <row r="391" spans="2:27" s="54" customFormat="1" ht="15.75">
      <c r="B391" s="240"/>
      <c r="C391" s="312"/>
      <c r="D391" s="153" t="s">
        <v>212</v>
      </c>
      <c r="E391" s="4"/>
      <c r="F391" s="4"/>
      <c r="G391" s="4"/>
      <c r="H391" s="4"/>
      <c r="I391" s="4"/>
      <c r="J391" s="4"/>
      <c r="K391" s="154"/>
      <c r="L391" s="154"/>
      <c r="M391" s="154"/>
      <c r="N391" s="4"/>
      <c r="O391" s="4"/>
      <c r="P391" s="4"/>
      <c r="Q391" s="4"/>
      <c r="R391" s="4"/>
      <c r="S391" s="4"/>
      <c r="T391" s="4"/>
      <c r="U391" s="14">
        <f t="shared" si="31"/>
        <v>0</v>
      </c>
      <c r="V391" s="14">
        <f t="shared" si="32"/>
        <v>0</v>
      </c>
      <c r="W391" s="207"/>
      <c r="X391" s="207"/>
      <c r="Y391" s="207"/>
      <c r="Z391" s="207"/>
      <c r="AA391" s="207"/>
    </row>
    <row r="392" spans="2:27" s="54" customFormat="1" ht="15.75">
      <c r="B392" s="240"/>
      <c r="C392" s="312"/>
      <c r="D392" s="153" t="s">
        <v>213</v>
      </c>
      <c r="E392" s="4"/>
      <c r="F392" s="4"/>
      <c r="G392" s="4"/>
      <c r="H392" s="4"/>
      <c r="I392" s="4"/>
      <c r="J392" s="4"/>
      <c r="K392" s="154"/>
      <c r="L392" s="154"/>
      <c r="M392" s="154"/>
      <c r="N392" s="4"/>
      <c r="O392" s="4"/>
      <c r="P392" s="4"/>
      <c r="Q392" s="4"/>
      <c r="R392" s="4"/>
      <c r="S392" s="4"/>
      <c r="T392" s="4"/>
      <c r="U392" s="14">
        <f t="shared" si="31"/>
        <v>0</v>
      </c>
      <c r="V392" s="14">
        <f t="shared" si="32"/>
        <v>0</v>
      </c>
      <c r="W392" s="207"/>
      <c r="X392" s="207"/>
      <c r="Y392" s="207"/>
      <c r="Z392" s="207"/>
      <c r="AA392" s="207"/>
    </row>
    <row r="393" spans="2:27" s="54" customFormat="1" ht="15.75">
      <c r="B393" s="240"/>
      <c r="C393" s="312"/>
      <c r="D393" s="153" t="s">
        <v>214</v>
      </c>
      <c r="E393" s="4"/>
      <c r="F393" s="4"/>
      <c r="G393" s="4"/>
      <c r="H393" s="4"/>
      <c r="I393" s="4"/>
      <c r="J393" s="4"/>
      <c r="K393" s="154"/>
      <c r="L393" s="154"/>
      <c r="M393" s="154"/>
      <c r="N393" s="4"/>
      <c r="O393" s="4"/>
      <c r="P393" s="4"/>
      <c r="Q393" s="4"/>
      <c r="R393" s="4"/>
      <c r="S393" s="4"/>
      <c r="T393" s="4"/>
      <c r="U393" s="14">
        <f t="shared" si="31"/>
        <v>0</v>
      </c>
      <c r="V393" s="14">
        <f t="shared" si="32"/>
        <v>0</v>
      </c>
      <c r="W393" s="208"/>
      <c r="X393" s="208"/>
      <c r="Y393" s="207"/>
      <c r="Z393" s="207"/>
      <c r="AA393" s="207"/>
    </row>
    <row r="394" spans="2:27" s="54" customFormat="1" ht="15.75" customHeight="1">
      <c r="B394" s="240"/>
      <c r="C394" s="240" t="s">
        <v>262</v>
      </c>
      <c r="D394" s="153" t="s">
        <v>336</v>
      </c>
      <c r="E394" s="4"/>
      <c r="F394" s="4"/>
      <c r="G394" s="4"/>
      <c r="H394" s="4"/>
      <c r="I394" s="4"/>
      <c r="J394" s="4"/>
      <c r="K394" s="154"/>
      <c r="L394" s="154"/>
      <c r="M394" s="154"/>
      <c r="N394" s="4"/>
      <c r="O394" s="4"/>
      <c r="P394" s="4"/>
      <c r="Q394" s="4"/>
      <c r="R394" s="4"/>
      <c r="S394" s="4"/>
      <c r="T394" s="4"/>
      <c r="U394" s="14">
        <f t="shared" si="31"/>
        <v>0</v>
      </c>
      <c r="V394" s="14">
        <f t="shared" si="32"/>
        <v>0</v>
      </c>
      <c r="W394" s="206">
        <f>U394+U395+U396+U397</f>
        <v>0</v>
      </c>
      <c r="X394" s="206">
        <f>V394+V395+V396+V397</f>
        <v>0</v>
      </c>
      <c r="Y394" s="207"/>
      <c r="Z394" s="207"/>
      <c r="AA394" s="207"/>
    </row>
    <row r="395" spans="2:27" s="54" customFormat="1" ht="15.75">
      <c r="B395" s="240"/>
      <c r="C395" s="240"/>
      <c r="D395" s="153" t="s">
        <v>215</v>
      </c>
      <c r="E395" s="4"/>
      <c r="F395" s="4"/>
      <c r="G395" s="4"/>
      <c r="H395" s="4"/>
      <c r="I395" s="4"/>
      <c r="J395" s="4"/>
      <c r="K395" s="154"/>
      <c r="L395" s="154"/>
      <c r="M395" s="154"/>
      <c r="N395" s="4"/>
      <c r="O395" s="4"/>
      <c r="P395" s="4"/>
      <c r="Q395" s="4"/>
      <c r="R395" s="4"/>
      <c r="S395" s="4"/>
      <c r="T395" s="4"/>
      <c r="U395" s="14">
        <f t="shared" si="31"/>
        <v>0</v>
      </c>
      <c r="V395" s="14">
        <f t="shared" si="32"/>
        <v>0</v>
      </c>
      <c r="W395" s="207"/>
      <c r="X395" s="207"/>
      <c r="Y395" s="207"/>
      <c r="Z395" s="207"/>
      <c r="AA395" s="207"/>
    </row>
    <row r="396" spans="2:27" s="54" customFormat="1" ht="15.75">
      <c r="B396" s="240"/>
      <c r="C396" s="240"/>
      <c r="D396" s="153" t="s">
        <v>216</v>
      </c>
      <c r="E396" s="4"/>
      <c r="F396" s="4"/>
      <c r="G396" s="4"/>
      <c r="H396" s="4"/>
      <c r="I396" s="4"/>
      <c r="J396" s="4"/>
      <c r="K396" s="154"/>
      <c r="L396" s="154"/>
      <c r="M396" s="154"/>
      <c r="N396" s="4"/>
      <c r="O396" s="4"/>
      <c r="P396" s="4"/>
      <c r="Q396" s="4"/>
      <c r="R396" s="4"/>
      <c r="S396" s="4"/>
      <c r="T396" s="4"/>
      <c r="U396" s="14">
        <f t="shared" si="31"/>
        <v>0</v>
      </c>
      <c r="V396" s="14">
        <f t="shared" si="32"/>
        <v>0</v>
      </c>
      <c r="W396" s="207"/>
      <c r="X396" s="207"/>
      <c r="Y396" s="207"/>
      <c r="Z396" s="207"/>
      <c r="AA396" s="207"/>
    </row>
    <row r="397" spans="2:27" s="54" customFormat="1" ht="15.75">
      <c r="B397" s="240"/>
      <c r="C397" s="240"/>
      <c r="D397" s="153" t="s">
        <v>217</v>
      </c>
      <c r="E397" s="4"/>
      <c r="F397" s="4"/>
      <c r="G397" s="4"/>
      <c r="H397" s="4"/>
      <c r="I397" s="4"/>
      <c r="J397" s="4"/>
      <c r="K397" s="154"/>
      <c r="L397" s="154"/>
      <c r="M397" s="154"/>
      <c r="N397" s="4"/>
      <c r="O397" s="4"/>
      <c r="P397" s="4"/>
      <c r="Q397" s="4"/>
      <c r="R397" s="4"/>
      <c r="S397" s="4"/>
      <c r="T397" s="4"/>
      <c r="U397" s="14">
        <f t="shared" si="31"/>
        <v>0</v>
      </c>
      <c r="V397" s="14">
        <f t="shared" si="32"/>
        <v>0</v>
      </c>
      <c r="W397" s="208"/>
      <c r="X397" s="208"/>
      <c r="Y397" s="207"/>
      <c r="Z397" s="207"/>
      <c r="AA397" s="207"/>
    </row>
    <row r="398" spans="2:27" s="54" customFormat="1" ht="15.75" customHeight="1">
      <c r="B398" s="240"/>
      <c r="C398" s="240" t="s">
        <v>263</v>
      </c>
      <c r="D398" s="153" t="s">
        <v>218</v>
      </c>
      <c r="E398" s="4"/>
      <c r="F398" s="4"/>
      <c r="G398" s="4"/>
      <c r="H398" s="4"/>
      <c r="I398" s="4"/>
      <c r="J398" s="4"/>
      <c r="K398" s="154"/>
      <c r="L398" s="154"/>
      <c r="M398" s="154"/>
      <c r="N398" s="4"/>
      <c r="O398" s="4"/>
      <c r="P398" s="4"/>
      <c r="Q398" s="4"/>
      <c r="R398" s="4"/>
      <c r="S398" s="4"/>
      <c r="T398" s="4"/>
      <c r="U398" s="14">
        <f t="shared" si="31"/>
        <v>0</v>
      </c>
      <c r="V398" s="14">
        <f t="shared" si="32"/>
        <v>0</v>
      </c>
      <c r="W398" s="206">
        <f>U398+U399</f>
        <v>0</v>
      </c>
      <c r="X398" s="206">
        <f>V398+V399</f>
        <v>0</v>
      </c>
      <c r="Y398" s="207"/>
      <c r="Z398" s="207"/>
      <c r="AA398" s="207"/>
    </row>
    <row r="399" spans="2:27" s="54" customFormat="1" ht="15.75">
      <c r="B399" s="240"/>
      <c r="C399" s="240"/>
      <c r="D399" s="153" t="s">
        <v>219</v>
      </c>
      <c r="E399" s="4"/>
      <c r="F399" s="4"/>
      <c r="G399" s="4"/>
      <c r="H399" s="4"/>
      <c r="I399" s="4"/>
      <c r="J399" s="4"/>
      <c r="K399" s="154"/>
      <c r="L399" s="154"/>
      <c r="M399" s="154"/>
      <c r="N399" s="4"/>
      <c r="O399" s="4"/>
      <c r="P399" s="4"/>
      <c r="Q399" s="4"/>
      <c r="R399" s="4"/>
      <c r="S399" s="4"/>
      <c r="T399" s="4"/>
      <c r="U399" s="14">
        <f t="shared" si="31"/>
        <v>0</v>
      </c>
      <c r="V399" s="14">
        <f t="shared" si="32"/>
        <v>0</v>
      </c>
      <c r="W399" s="208"/>
      <c r="X399" s="208"/>
      <c r="Y399" s="208"/>
      <c r="Z399" s="208"/>
      <c r="AA399" s="208"/>
    </row>
    <row r="400" spans="2:27" s="54" customFormat="1" ht="15.75" customHeight="1">
      <c r="B400" s="240" t="s">
        <v>265</v>
      </c>
      <c r="C400" s="240" t="s">
        <v>264</v>
      </c>
      <c r="D400" s="153" t="s">
        <v>220</v>
      </c>
      <c r="E400" s="4"/>
      <c r="F400" s="4"/>
      <c r="G400" s="4"/>
      <c r="H400" s="4"/>
      <c r="I400" s="4"/>
      <c r="J400" s="4"/>
      <c r="K400" s="154"/>
      <c r="L400" s="154"/>
      <c r="M400" s="154"/>
      <c r="N400" s="4"/>
      <c r="O400" s="4"/>
      <c r="P400" s="4"/>
      <c r="Q400" s="4"/>
      <c r="R400" s="4"/>
      <c r="S400" s="4"/>
      <c r="T400" s="4"/>
      <c r="U400" s="14">
        <f t="shared" si="31"/>
        <v>0</v>
      </c>
      <c r="V400" s="14">
        <f t="shared" si="32"/>
        <v>0</v>
      </c>
      <c r="W400" s="206">
        <f>U400+U401</f>
        <v>0</v>
      </c>
      <c r="X400" s="206">
        <f>V400+V401</f>
        <v>0</v>
      </c>
      <c r="Y400" s="206">
        <f>W400+W402+W403+W404</f>
        <v>0</v>
      </c>
      <c r="Z400" s="206">
        <f>X400+X402+X403+X404</f>
        <v>0</v>
      </c>
      <c r="AA400" s="206">
        <f>Z400+Y400</f>
        <v>0</v>
      </c>
    </row>
    <row r="401" spans="2:27" s="54" customFormat="1" ht="15.75">
      <c r="B401" s="240"/>
      <c r="C401" s="240"/>
      <c r="D401" s="153" t="s">
        <v>221</v>
      </c>
      <c r="E401" s="4"/>
      <c r="F401" s="4"/>
      <c r="G401" s="4"/>
      <c r="H401" s="4"/>
      <c r="I401" s="4"/>
      <c r="J401" s="4"/>
      <c r="K401" s="154"/>
      <c r="L401" s="154"/>
      <c r="M401" s="154"/>
      <c r="N401" s="4"/>
      <c r="O401" s="4"/>
      <c r="P401" s="4"/>
      <c r="Q401" s="4"/>
      <c r="R401" s="4"/>
      <c r="S401" s="4"/>
      <c r="T401" s="4"/>
      <c r="U401" s="14">
        <f t="shared" si="31"/>
        <v>0</v>
      </c>
      <c r="V401" s="14">
        <f t="shared" si="32"/>
        <v>0</v>
      </c>
      <c r="W401" s="208"/>
      <c r="X401" s="208"/>
      <c r="Y401" s="207"/>
      <c r="Z401" s="207"/>
      <c r="AA401" s="207"/>
    </row>
    <row r="402" spans="2:27" s="54" customFormat="1" ht="15.75">
      <c r="B402" s="240"/>
      <c r="C402" s="156" t="s">
        <v>222</v>
      </c>
      <c r="D402" s="153" t="s">
        <v>222</v>
      </c>
      <c r="E402" s="4"/>
      <c r="F402" s="4"/>
      <c r="G402" s="4"/>
      <c r="H402" s="4"/>
      <c r="I402" s="4"/>
      <c r="J402" s="4"/>
      <c r="K402" s="154"/>
      <c r="L402" s="154"/>
      <c r="M402" s="154"/>
      <c r="N402" s="4"/>
      <c r="O402" s="4"/>
      <c r="P402" s="4"/>
      <c r="Q402" s="4"/>
      <c r="R402" s="4"/>
      <c r="S402" s="4"/>
      <c r="T402" s="4"/>
      <c r="U402" s="14">
        <f t="shared" si="31"/>
        <v>0</v>
      </c>
      <c r="V402" s="14">
        <f t="shared" si="32"/>
        <v>0</v>
      </c>
      <c r="W402" s="51">
        <f aca="true" t="shared" si="33" ref="W402:X404">U402</f>
        <v>0</v>
      </c>
      <c r="X402" s="51">
        <f t="shared" si="33"/>
        <v>0</v>
      </c>
      <c r="Y402" s="207"/>
      <c r="Z402" s="207"/>
      <c r="AA402" s="207"/>
    </row>
    <row r="403" spans="2:27" s="54" customFormat="1" ht="15.75">
      <c r="B403" s="240"/>
      <c r="C403" s="156" t="s">
        <v>223</v>
      </c>
      <c r="D403" s="153" t="s">
        <v>223</v>
      </c>
      <c r="E403" s="4"/>
      <c r="F403" s="4"/>
      <c r="G403" s="4"/>
      <c r="H403" s="4"/>
      <c r="I403" s="4"/>
      <c r="J403" s="4"/>
      <c r="K403" s="154"/>
      <c r="L403" s="154"/>
      <c r="M403" s="154"/>
      <c r="N403" s="4"/>
      <c r="O403" s="4"/>
      <c r="P403" s="4"/>
      <c r="Q403" s="4"/>
      <c r="R403" s="4"/>
      <c r="S403" s="4"/>
      <c r="T403" s="4"/>
      <c r="U403" s="14">
        <f t="shared" si="31"/>
        <v>0</v>
      </c>
      <c r="V403" s="14">
        <f t="shared" si="32"/>
        <v>0</v>
      </c>
      <c r="W403" s="51">
        <f t="shared" si="33"/>
        <v>0</v>
      </c>
      <c r="X403" s="51">
        <f t="shared" si="33"/>
        <v>0</v>
      </c>
      <c r="Y403" s="207"/>
      <c r="Z403" s="207"/>
      <c r="AA403" s="207"/>
    </row>
    <row r="404" spans="2:27" s="54" customFormat="1" ht="15.75">
      <c r="B404" s="240"/>
      <c r="C404" s="156" t="s">
        <v>224</v>
      </c>
      <c r="D404" s="153" t="s">
        <v>224</v>
      </c>
      <c r="E404" s="4"/>
      <c r="F404" s="4"/>
      <c r="G404" s="4"/>
      <c r="H404" s="4"/>
      <c r="I404" s="4"/>
      <c r="J404" s="4"/>
      <c r="K404" s="154"/>
      <c r="L404" s="154"/>
      <c r="M404" s="154"/>
      <c r="N404" s="4"/>
      <c r="O404" s="4"/>
      <c r="P404" s="4"/>
      <c r="Q404" s="4"/>
      <c r="R404" s="4"/>
      <c r="S404" s="4"/>
      <c r="T404" s="4"/>
      <c r="U404" s="14">
        <f t="shared" si="31"/>
        <v>0</v>
      </c>
      <c r="V404" s="14">
        <f t="shared" si="32"/>
        <v>0</v>
      </c>
      <c r="W404" s="51">
        <f t="shared" si="33"/>
        <v>0</v>
      </c>
      <c r="X404" s="51">
        <f t="shared" si="33"/>
        <v>0</v>
      </c>
      <c r="Y404" s="208"/>
      <c r="Z404" s="208"/>
      <c r="AA404" s="208"/>
    </row>
    <row r="405" spans="2:27" s="54" customFormat="1" ht="15.75" customHeight="1">
      <c r="B405" s="240" t="s">
        <v>267</v>
      </c>
      <c r="C405" s="240" t="s">
        <v>266</v>
      </c>
      <c r="D405" s="153" t="s">
        <v>225</v>
      </c>
      <c r="E405" s="4"/>
      <c r="F405" s="4"/>
      <c r="G405" s="4"/>
      <c r="H405" s="4"/>
      <c r="I405" s="4"/>
      <c r="J405" s="4"/>
      <c r="K405" s="154"/>
      <c r="L405" s="154"/>
      <c r="M405" s="154"/>
      <c r="N405" s="4"/>
      <c r="O405" s="4"/>
      <c r="P405" s="4"/>
      <c r="Q405" s="4"/>
      <c r="R405" s="4"/>
      <c r="S405" s="4"/>
      <c r="T405" s="4"/>
      <c r="U405" s="14">
        <f t="shared" si="31"/>
        <v>0</v>
      </c>
      <c r="V405" s="14">
        <f t="shared" si="32"/>
        <v>0</v>
      </c>
      <c r="W405" s="206">
        <f>U405+U406+U407+U408+U409+U410+U411</f>
        <v>0</v>
      </c>
      <c r="X405" s="206">
        <f>V405+V406+V407+V408+V409+V410+V411</f>
        <v>0</v>
      </c>
      <c r="Y405" s="206">
        <f>W405+W412</f>
        <v>0</v>
      </c>
      <c r="Z405" s="206">
        <f>X405+X412</f>
        <v>0</v>
      </c>
      <c r="AA405" s="206">
        <f>Z405+Y405</f>
        <v>0</v>
      </c>
    </row>
    <row r="406" spans="2:27" s="54" customFormat="1" ht="15.75">
      <c r="B406" s="240"/>
      <c r="C406" s="240"/>
      <c r="D406" s="153" t="s">
        <v>226</v>
      </c>
      <c r="E406" s="4"/>
      <c r="F406" s="4"/>
      <c r="G406" s="4"/>
      <c r="H406" s="4"/>
      <c r="I406" s="4"/>
      <c r="J406" s="4"/>
      <c r="K406" s="154"/>
      <c r="L406" s="154"/>
      <c r="M406" s="154"/>
      <c r="N406" s="4"/>
      <c r="O406" s="4"/>
      <c r="P406" s="4"/>
      <c r="Q406" s="4"/>
      <c r="R406" s="4"/>
      <c r="S406" s="4"/>
      <c r="T406" s="4"/>
      <c r="U406" s="14">
        <f t="shared" si="31"/>
        <v>0</v>
      </c>
      <c r="V406" s="14">
        <f t="shared" si="32"/>
        <v>0</v>
      </c>
      <c r="W406" s="207"/>
      <c r="X406" s="207"/>
      <c r="Y406" s="207"/>
      <c r="Z406" s="207"/>
      <c r="AA406" s="207"/>
    </row>
    <row r="407" spans="2:27" s="54" customFormat="1" ht="15.75">
      <c r="B407" s="240"/>
      <c r="C407" s="240"/>
      <c r="D407" s="153" t="s">
        <v>227</v>
      </c>
      <c r="E407" s="4"/>
      <c r="F407" s="4"/>
      <c r="G407" s="4"/>
      <c r="H407" s="4"/>
      <c r="I407" s="4"/>
      <c r="J407" s="4"/>
      <c r="K407" s="154"/>
      <c r="L407" s="154"/>
      <c r="M407" s="154"/>
      <c r="N407" s="4"/>
      <c r="O407" s="4"/>
      <c r="P407" s="4"/>
      <c r="Q407" s="4"/>
      <c r="R407" s="4"/>
      <c r="S407" s="4"/>
      <c r="T407" s="4"/>
      <c r="U407" s="14">
        <f t="shared" si="31"/>
        <v>0</v>
      </c>
      <c r="V407" s="14">
        <f t="shared" si="32"/>
        <v>0</v>
      </c>
      <c r="W407" s="207"/>
      <c r="X407" s="207"/>
      <c r="Y407" s="207"/>
      <c r="Z407" s="207"/>
      <c r="AA407" s="207"/>
    </row>
    <row r="408" spans="2:27" s="54" customFormat="1" ht="15.75">
      <c r="B408" s="240"/>
      <c r="C408" s="240"/>
      <c r="D408" s="153" t="s">
        <v>228</v>
      </c>
      <c r="E408" s="4"/>
      <c r="F408" s="4"/>
      <c r="G408" s="4"/>
      <c r="H408" s="4"/>
      <c r="I408" s="4"/>
      <c r="J408" s="4"/>
      <c r="K408" s="154"/>
      <c r="L408" s="154"/>
      <c r="M408" s="154"/>
      <c r="N408" s="4"/>
      <c r="O408" s="4"/>
      <c r="P408" s="4"/>
      <c r="Q408" s="4"/>
      <c r="R408" s="4"/>
      <c r="S408" s="4"/>
      <c r="T408" s="4"/>
      <c r="U408" s="14">
        <f t="shared" si="31"/>
        <v>0</v>
      </c>
      <c r="V408" s="14">
        <f t="shared" si="32"/>
        <v>0</v>
      </c>
      <c r="W408" s="207"/>
      <c r="X408" s="207"/>
      <c r="Y408" s="207"/>
      <c r="Z408" s="207"/>
      <c r="AA408" s="207"/>
    </row>
    <row r="409" spans="2:27" s="54" customFormat="1" ht="15.75">
      <c r="B409" s="240"/>
      <c r="C409" s="240"/>
      <c r="D409" s="153" t="s">
        <v>229</v>
      </c>
      <c r="E409" s="4"/>
      <c r="F409" s="4"/>
      <c r="G409" s="4"/>
      <c r="H409" s="4"/>
      <c r="I409" s="4"/>
      <c r="J409" s="4"/>
      <c r="K409" s="154"/>
      <c r="L409" s="154"/>
      <c r="M409" s="154"/>
      <c r="N409" s="4"/>
      <c r="O409" s="4"/>
      <c r="P409" s="4"/>
      <c r="Q409" s="4"/>
      <c r="R409" s="4"/>
      <c r="S409" s="4"/>
      <c r="T409" s="4"/>
      <c r="U409" s="14">
        <f t="shared" si="31"/>
        <v>0</v>
      </c>
      <c r="V409" s="14">
        <f t="shared" si="32"/>
        <v>0</v>
      </c>
      <c r="W409" s="207"/>
      <c r="X409" s="207"/>
      <c r="Y409" s="207"/>
      <c r="Z409" s="207"/>
      <c r="AA409" s="207"/>
    </row>
    <row r="410" spans="2:27" s="54" customFormat="1" ht="15.75">
      <c r="B410" s="240"/>
      <c r="C410" s="240"/>
      <c r="D410" s="153" t="s">
        <v>230</v>
      </c>
      <c r="E410" s="4"/>
      <c r="F410" s="4"/>
      <c r="G410" s="4"/>
      <c r="H410" s="4"/>
      <c r="I410" s="4"/>
      <c r="J410" s="4"/>
      <c r="K410" s="154"/>
      <c r="L410" s="154"/>
      <c r="M410" s="154"/>
      <c r="N410" s="4"/>
      <c r="O410" s="4"/>
      <c r="P410" s="4"/>
      <c r="Q410" s="4"/>
      <c r="R410" s="4"/>
      <c r="S410" s="4"/>
      <c r="T410" s="4"/>
      <c r="U410" s="14">
        <f t="shared" si="31"/>
        <v>0</v>
      </c>
      <c r="V410" s="14">
        <f t="shared" si="32"/>
        <v>0</v>
      </c>
      <c r="W410" s="207"/>
      <c r="X410" s="207"/>
      <c r="Y410" s="207"/>
      <c r="Z410" s="207"/>
      <c r="AA410" s="207"/>
    </row>
    <row r="411" spans="2:27" s="54" customFormat="1" ht="15.75">
      <c r="B411" s="240"/>
      <c r="C411" s="240"/>
      <c r="D411" s="153" t="s">
        <v>231</v>
      </c>
      <c r="E411" s="4"/>
      <c r="F411" s="4"/>
      <c r="G411" s="4"/>
      <c r="H411" s="4"/>
      <c r="I411" s="4"/>
      <c r="J411" s="4"/>
      <c r="K411" s="154"/>
      <c r="L411" s="154"/>
      <c r="M411" s="154"/>
      <c r="N411" s="4"/>
      <c r="O411" s="4"/>
      <c r="P411" s="4"/>
      <c r="Q411" s="4"/>
      <c r="R411" s="4"/>
      <c r="S411" s="4"/>
      <c r="T411" s="4"/>
      <c r="U411" s="14">
        <f t="shared" si="31"/>
        <v>0</v>
      </c>
      <c r="V411" s="14">
        <f t="shared" si="32"/>
        <v>0</v>
      </c>
      <c r="W411" s="208"/>
      <c r="X411" s="208"/>
      <c r="Y411" s="207"/>
      <c r="Z411" s="207"/>
      <c r="AA411" s="207"/>
    </row>
    <row r="412" spans="2:27" s="54" customFormat="1" ht="15.75">
      <c r="B412" s="240"/>
      <c r="C412" s="240" t="s">
        <v>268</v>
      </c>
      <c r="D412" s="153" t="s">
        <v>232</v>
      </c>
      <c r="E412" s="4"/>
      <c r="F412" s="4"/>
      <c r="G412" s="4"/>
      <c r="H412" s="4"/>
      <c r="I412" s="4"/>
      <c r="J412" s="4"/>
      <c r="K412" s="154"/>
      <c r="L412" s="154"/>
      <c r="M412" s="154"/>
      <c r="N412" s="4"/>
      <c r="O412" s="4"/>
      <c r="P412" s="4"/>
      <c r="Q412" s="4"/>
      <c r="R412" s="4"/>
      <c r="S412" s="4"/>
      <c r="T412" s="4"/>
      <c r="U412" s="14">
        <f t="shared" si="31"/>
        <v>0</v>
      </c>
      <c r="V412" s="14">
        <f t="shared" si="32"/>
        <v>0</v>
      </c>
      <c r="W412" s="206">
        <f>U412+U413+U414</f>
        <v>0</v>
      </c>
      <c r="X412" s="206">
        <f>V412+V413+V414</f>
        <v>0</v>
      </c>
      <c r="Y412" s="207"/>
      <c r="Z412" s="207"/>
      <c r="AA412" s="207"/>
    </row>
    <row r="413" spans="2:27" s="54" customFormat="1" ht="15.75">
      <c r="B413" s="240"/>
      <c r="C413" s="240"/>
      <c r="D413" s="153" t="s">
        <v>233</v>
      </c>
      <c r="E413" s="4"/>
      <c r="F413" s="4"/>
      <c r="G413" s="4"/>
      <c r="H413" s="4"/>
      <c r="I413" s="4"/>
      <c r="J413" s="4"/>
      <c r="K413" s="154"/>
      <c r="L413" s="154"/>
      <c r="M413" s="154"/>
      <c r="N413" s="4"/>
      <c r="O413" s="4"/>
      <c r="P413" s="4"/>
      <c r="Q413" s="4"/>
      <c r="R413" s="4"/>
      <c r="S413" s="4"/>
      <c r="T413" s="4"/>
      <c r="U413" s="14">
        <f aca="true" t="shared" si="34" ref="U413:U424">E413+G413+I413+K413+M413+O413+Q413+S413</f>
        <v>0</v>
      </c>
      <c r="V413" s="14">
        <f aca="true" t="shared" si="35" ref="V413:V424">F413+H413+J413+L413+N413+P413+R413+T413</f>
        <v>0</v>
      </c>
      <c r="W413" s="207"/>
      <c r="X413" s="207"/>
      <c r="Y413" s="207"/>
      <c r="Z413" s="207"/>
      <c r="AA413" s="207"/>
    </row>
    <row r="414" spans="2:27" s="54" customFormat="1" ht="15.75">
      <c r="B414" s="240"/>
      <c r="C414" s="240"/>
      <c r="D414" s="153" t="s">
        <v>234</v>
      </c>
      <c r="E414" s="4"/>
      <c r="F414" s="4"/>
      <c r="G414" s="4"/>
      <c r="H414" s="4"/>
      <c r="I414" s="4"/>
      <c r="J414" s="4"/>
      <c r="K414" s="154"/>
      <c r="L414" s="154"/>
      <c r="M414" s="154"/>
      <c r="N414" s="4"/>
      <c r="O414" s="4"/>
      <c r="P414" s="4"/>
      <c r="Q414" s="4"/>
      <c r="R414" s="4"/>
      <c r="S414" s="4"/>
      <c r="T414" s="4"/>
      <c r="U414" s="14">
        <f t="shared" si="34"/>
        <v>0</v>
      </c>
      <c r="V414" s="14">
        <f t="shared" si="35"/>
        <v>0</v>
      </c>
      <c r="W414" s="208"/>
      <c r="X414" s="208"/>
      <c r="Y414" s="208"/>
      <c r="Z414" s="208"/>
      <c r="AA414" s="208"/>
    </row>
    <row r="415" spans="2:27" s="54" customFormat="1" ht="15.75" customHeight="1">
      <c r="B415" s="240" t="s">
        <v>97</v>
      </c>
      <c r="C415" s="240" t="s">
        <v>269</v>
      </c>
      <c r="D415" s="153" t="s">
        <v>235</v>
      </c>
      <c r="E415" s="4"/>
      <c r="F415" s="4"/>
      <c r="G415" s="4"/>
      <c r="H415" s="4"/>
      <c r="I415" s="4"/>
      <c r="J415" s="4"/>
      <c r="K415" s="154"/>
      <c r="L415" s="154"/>
      <c r="M415" s="154"/>
      <c r="N415" s="4"/>
      <c r="O415" s="4"/>
      <c r="P415" s="4"/>
      <c r="Q415" s="4"/>
      <c r="R415" s="4"/>
      <c r="S415" s="4"/>
      <c r="T415" s="4"/>
      <c r="U415" s="14">
        <f t="shared" si="34"/>
        <v>0</v>
      </c>
      <c r="V415" s="14">
        <f t="shared" si="35"/>
        <v>0</v>
      </c>
      <c r="W415" s="206">
        <f>U415+U416+U417+U418+U419</f>
        <v>0</v>
      </c>
      <c r="X415" s="206">
        <f>V415+V416+V417+V418+V419</f>
        <v>0</v>
      </c>
      <c r="Y415" s="206">
        <f>W415+W420+W422+W424</f>
        <v>0</v>
      </c>
      <c r="Z415" s="206">
        <f>X415+X420+X422+X424</f>
        <v>0</v>
      </c>
      <c r="AA415" s="206">
        <f>Z415+Y415</f>
        <v>0</v>
      </c>
    </row>
    <row r="416" spans="2:27" s="54" customFormat="1" ht="15.75">
      <c r="B416" s="240"/>
      <c r="C416" s="240"/>
      <c r="D416" s="153" t="s">
        <v>236</v>
      </c>
      <c r="E416" s="4"/>
      <c r="F416" s="4"/>
      <c r="G416" s="4"/>
      <c r="H416" s="4"/>
      <c r="I416" s="4"/>
      <c r="J416" s="4"/>
      <c r="K416" s="154"/>
      <c r="L416" s="154"/>
      <c r="M416" s="154"/>
      <c r="N416" s="4"/>
      <c r="O416" s="4"/>
      <c r="P416" s="4"/>
      <c r="Q416" s="4"/>
      <c r="R416" s="4"/>
      <c r="S416" s="4"/>
      <c r="T416" s="4"/>
      <c r="U416" s="14">
        <f t="shared" si="34"/>
        <v>0</v>
      </c>
      <c r="V416" s="14">
        <f t="shared" si="35"/>
        <v>0</v>
      </c>
      <c r="W416" s="207"/>
      <c r="X416" s="207"/>
      <c r="Y416" s="207"/>
      <c r="Z416" s="207"/>
      <c r="AA416" s="207"/>
    </row>
    <row r="417" spans="2:27" s="54" customFormat="1" ht="15.75">
      <c r="B417" s="240"/>
      <c r="C417" s="240"/>
      <c r="D417" s="153" t="s">
        <v>237</v>
      </c>
      <c r="E417" s="4"/>
      <c r="F417" s="4"/>
      <c r="G417" s="4"/>
      <c r="H417" s="4"/>
      <c r="I417" s="4"/>
      <c r="J417" s="4"/>
      <c r="K417" s="154"/>
      <c r="L417" s="154"/>
      <c r="M417" s="154"/>
      <c r="N417" s="4"/>
      <c r="O417" s="4"/>
      <c r="P417" s="4"/>
      <c r="Q417" s="4"/>
      <c r="R417" s="4"/>
      <c r="S417" s="4"/>
      <c r="T417" s="4"/>
      <c r="U417" s="14">
        <f t="shared" si="34"/>
        <v>0</v>
      </c>
      <c r="V417" s="14">
        <f t="shared" si="35"/>
        <v>0</v>
      </c>
      <c r="W417" s="207"/>
      <c r="X417" s="207"/>
      <c r="Y417" s="207"/>
      <c r="Z417" s="207"/>
      <c r="AA417" s="207"/>
    </row>
    <row r="418" spans="2:27" s="54" customFormat="1" ht="15.75">
      <c r="B418" s="240"/>
      <c r="C418" s="240"/>
      <c r="D418" s="153" t="s">
        <v>238</v>
      </c>
      <c r="E418" s="4"/>
      <c r="F418" s="4"/>
      <c r="G418" s="4"/>
      <c r="H418" s="4"/>
      <c r="I418" s="4"/>
      <c r="J418" s="4"/>
      <c r="K418" s="154"/>
      <c r="L418" s="154"/>
      <c r="M418" s="154"/>
      <c r="N418" s="4"/>
      <c r="O418" s="4"/>
      <c r="P418" s="4"/>
      <c r="Q418" s="4"/>
      <c r="R418" s="4"/>
      <c r="S418" s="4"/>
      <c r="T418" s="4"/>
      <c r="U418" s="14">
        <f t="shared" si="34"/>
        <v>0</v>
      </c>
      <c r="V418" s="14">
        <f t="shared" si="35"/>
        <v>0</v>
      </c>
      <c r="W418" s="207"/>
      <c r="X418" s="207"/>
      <c r="Y418" s="207"/>
      <c r="Z418" s="207"/>
      <c r="AA418" s="207"/>
    </row>
    <row r="419" spans="2:27" s="54" customFormat="1" ht="15.75">
      <c r="B419" s="240"/>
      <c r="C419" s="240"/>
      <c r="D419" s="153" t="s">
        <v>239</v>
      </c>
      <c r="E419" s="4"/>
      <c r="F419" s="4"/>
      <c r="G419" s="4"/>
      <c r="H419" s="4"/>
      <c r="I419" s="4"/>
      <c r="J419" s="4"/>
      <c r="K419" s="154"/>
      <c r="L419" s="154"/>
      <c r="M419" s="154"/>
      <c r="N419" s="4"/>
      <c r="O419" s="4"/>
      <c r="P419" s="4"/>
      <c r="Q419" s="4"/>
      <c r="R419" s="4"/>
      <c r="S419" s="4"/>
      <c r="T419" s="4"/>
      <c r="U419" s="14">
        <f t="shared" si="34"/>
        <v>0</v>
      </c>
      <c r="V419" s="14">
        <f t="shared" si="35"/>
        <v>0</v>
      </c>
      <c r="W419" s="208"/>
      <c r="X419" s="208"/>
      <c r="Y419" s="207"/>
      <c r="Z419" s="207"/>
      <c r="AA419" s="207"/>
    </row>
    <row r="420" spans="2:27" s="54" customFormat="1" ht="15.75" customHeight="1">
      <c r="B420" s="240"/>
      <c r="C420" s="240" t="s">
        <v>270</v>
      </c>
      <c r="D420" s="153" t="s">
        <v>240</v>
      </c>
      <c r="E420" s="4"/>
      <c r="F420" s="4"/>
      <c r="G420" s="4"/>
      <c r="H420" s="4"/>
      <c r="I420" s="4"/>
      <c r="J420" s="4"/>
      <c r="K420" s="154"/>
      <c r="L420" s="154"/>
      <c r="M420" s="154"/>
      <c r="N420" s="4"/>
      <c r="O420" s="4"/>
      <c r="P420" s="4"/>
      <c r="Q420" s="4"/>
      <c r="R420" s="4"/>
      <c r="S420" s="4"/>
      <c r="T420" s="4"/>
      <c r="U420" s="14">
        <f t="shared" si="34"/>
        <v>0</v>
      </c>
      <c r="V420" s="14">
        <f t="shared" si="35"/>
        <v>0</v>
      </c>
      <c r="W420" s="206">
        <f>U420+U421</f>
        <v>0</v>
      </c>
      <c r="X420" s="206">
        <f>V420+V421</f>
        <v>0</v>
      </c>
      <c r="Y420" s="207"/>
      <c r="Z420" s="207"/>
      <c r="AA420" s="207"/>
    </row>
    <row r="421" spans="2:27" s="54" customFormat="1" ht="15.75">
      <c r="B421" s="240"/>
      <c r="C421" s="240"/>
      <c r="D421" s="153" t="s">
        <v>241</v>
      </c>
      <c r="E421" s="4"/>
      <c r="F421" s="4"/>
      <c r="G421" s="4"/>
      <c r="H421" s="4"/>
      <c r="I421" s="4"/>
      <c r="J421" s="4"/>
      <c r="K421" s="154"/>
      <c r="L421" s="154"/>
      <c r="M421" s="154"/>
      <c r="N421" s="4"/>
      <c r="O421" s="4"/>
      <c r="P421" s="4"/>
      <c r="Q421" s="4"/>
      <c r="R421" s="4"/>
      <c r="S421" s="4"/>
      <c r="T421" s="4"/>
      <c r="U421" s="14">
        <f t="shared" si="34"/>
        <v>0</v>
      </c>
      <c r="V421" s="14">
        <f t="shared" si="35"/>
        <v>0</v>
      </c>
      <c r="W421" s="208"/>
      <c r="X421" s="208"/>
      <c r="Y421" s="207"/>
      <c r="Z421" s="207"/>
      <c r="AA421" s="207"/>
    </row>
    <row r="422" spans="2:27" s="54" customFormat="1" ht="15.75" customHeight="1">
      <c r="B422" s="240"/>
      <c r="C422" s="240" t="s">
        <v>271</v>
      </c>
      <c r="D422" s="153" t="s">
        <v>242</v>
      </c>
      <c r="E422" s="4"/>
      <c r="F422" s="4"/>
      <c r="G422" s="4"/>
      <c r="H422" s="4"/>
      <c r="I422" s="4"/>
      <c r="J422" s="4"/>
      <c r="K422" s="154"/>
      <c r="L422" s="154"/>
      <c r="M422" s="154"/>
      <c r="N422" s="4"/>
      <c r="O422" s="4"/>
      <c r="P422" s="4"/>
      <c r="Q422" s="4"/>
      <c r="R422" s="4"/>
      <c r="S422" s="4"/>
      <c r="T422" s="4"/>
      <c r="U422" s="14">
        <f t="shared" si="34"/>
        <v>0</v>
      </c>
      <c r="V422" s="14">
        <f t="shared" si="35"/>
        <v>0</v>
      </c>
      <c r="W422" s="206">
        <f>U422+U423</f>
        <v>0</v>
      </c>
      <c r="X422" s="206">
        <f>V422+V423</f>
        <v>0</v>
      </c>
      <c r="Y422" s="207"/>
      <c r="Z422" s="207"/>
      <c r="AA422" s="207"/>
    </row>
    <row r="423" spans="2:27" s="54" customFormat="1" ht="15.75">
      <c r="B423" s="240"/>
      <c r="C423" s="240"/>
      <c r="D423" s="153" t="s">
        <v>243</v>
      </c>
      <c r="E423" s="4"/>
      <c r="F423" s="4"/>
      <c r="G423" s="4"/>
      <c r="H423" s="4"/>
      <c r="I423" s="4"/>
      <c r="J423" s="4"/>
      <c r="K423" s="154"/>
      <c r="L423" s="154"/>
      <c r="M423" s="154"/>
      <c r="N423" s="4"/>
      <c r="O423" s="4"/>
      <c r="P423" s="4"/>
      <c r="Q423" s="4"/>
      <c r="R423" s="4"/>
      <c r="S423" s="4"/>
      <c r="T423" s="4"/>
      <c r="U423" s="14">
        <f t="shared" si="34"/>
        <v>0</v>
      </c>
      <c r="V423" s="14">
        <f t="shared" si="35"/>
        <v>0</v>
      </c>
      <c r="W423" s="208"/>
      <c r="X423" s="208"/>
      <c r="Y423" s="207"/>
      <c r="Z423" s="207"/>
      <c r="AA423" s="207"/>
    </row>
    <row r="424" spans="2:27" s="54" customFormat="1" ht="15.75">
      <c r="B424" s="240"/>
      <c r="C424" s="152" t="s">
        <v>272</v>
      </c>
      <c r="D424" s="153" t="s">
        <v>244</v>
      </c>
      <c r="E424" s="4"/>
      <c r="F424" s="4"/>
      <c r="G424" s="4"/>
      <c r="H424" s="4"/>
      <c r="I424" s="4"/>
      <c r="J424" s="4"/>
      <c r="K424" s="154"/>
      <c r="L424" s="154"/>
      <c r="M424" s="154"/>
      <c r="N424" s="4"/>
      <c r="O424" s="4"/>
      <c r="P424" s="4"/>
      <c r="Q424" s="4"/>
      <c r="R424" s="4"/>
      <c r="S424" s="4"/>
      <c r="T424" s="4"/>
      <c r="U424" s="14">
        <f t="shared" si="34"/>
        <v>0</v>
      </c>
      <c r="V424" s="14">
        <f t="shared" si="35"/>
        <v>0</v>
      </c>
      <c r="W424" s="167">
        <f>U424</f>
        <v>0</v>
      </c>
      <c r="X424" s="167">
        <f>V424</f>
        <v>0</v>
      </c>
      <c r="Y424" s="208"/>
      <c r="Z424" s="208"/>
      <c r="AA424" s="208"/>
    </row>
    <row r="425" spans="2:27" s="54" customFormat="1" ht="15.75">
      <c r="B425" s="15"/>
      <c r="C425" s="15"/>
      <c r="D425" s="30" t="s">
        <v>38</v>
      </c>
      <c r="E425" s="15">
        <f>SUM(E348:E424)</f>
        <v>0</v>
      </c>
      <c r="F425" s="15">
        <f aca="true" t="shared" si="36" ref="F425:V425">SUM(F348:F424)</f>
        <v>0</v>
      </c>
      <c r="G425" s="15">
        <f t="shared" si="36"/>
        <v>0</v>
      </c>
      <c r="H425" s="15">
        <f t="shared" si="36"/>
        <v>0</v>
      </c>
      <c r="I425" s="15">
        <f t="shared" si="36"/>
        <v>0</v>
      </c>
      <c r="J425" s="15">
        <f t="shared" si="36"/>
        <v>0</v>
      </c>
      <c r="K425" s="15">
        <f t="shared" si="36"/>
        <v>0</v>
      </c>
      <c r="L425" s="15">
        <f t="shared" si="36"/>
        <v>0</v>
      </c>
      <c r="M425" s="15">
        <f t="shared" si="36"/>
        <v>0</v>
      </c>
      <c r="N425" s="15">
        <f t="shared" si="36"/>
        <v>0</v>
      </c>
      <c r="O425" s="15">
        <f t="shared" si="36"/>
        <v>0</v>
      </c>
      <c r="P425" s="15">
        <f t="shared" si="36"/>
        <v>0</v>
      </c>
      <c r="Q425" s="15">
        <f t="shared" si="36"/>
        <v>0</v>
      </c>
      <c r="R425" s="15">
        <f t="shared" si="36"/>
        <v>0</v>
      </c>
      <c r="S425" s="15">
        <f t="shared" si="36"/>
        <v>0</v>
      </c>
      <c r="T425" s="15">
        <f t="shared" si="36"/>
        <v>0</v>
      </c>
      <c r="U425" s="15">
        <f t="shared" si="36"/>
        <v>0</v>
      </c>
      <c r="V425" s="15">
        <f t="shared" si="36"/>
        <v>0</v>
      </c>
      <c r="W425" s="15">
        <f>W348+W352+W357+W360+W362+W366+W368+W375+W376+W378+W380+W383+W385+W388+W394+W398+W400+W402+W403+W404+W405+W412+W415+W420+W422+W424</f>
        <v>0</v>
      </c>
      <c r="X425" s="15">
        <f>X348+X352+X357+X360+X362+X366+X368+X375+X376+X378+X380+X383+X385+X388+X394+X398+X400+X402+X403+X404+X405+X412+X415+X420+X422+X424</f>
        <v>0</v>
      </c>
      <c r="Y425" s="15">
        <f>Y348+Y352+Y362+Y368+Y376+Y385+Y388+Y400+Y405+Y415</f>
        <v>0</v>
      </c>
      <c r="Z425" s="15">
        <f>Z348+Z352+Z362+Z368+Z376+Z385+Z388+Z400+Z405+Z415</f>
        <v>0</v>
      </c>
      <c r="AA425" s="15">
        <f>Z425+Y425</f>
        <v>0</v>
      </c>
    </row>
    <row r="426" spans="2:27" s="54" customFormat="1" ht="15.75">
      <c r="B426" s="68"/>
      <c r="E426" s="135" t="str">
        <f>+IF(E425=$C$250,"OK","WRONG")</f>
        <v>OK</v>
      </c>
      <c r="F426" s="135" t="str">
        <f>+IF(F425=$D$250,"OK","WRONG")</f>
        <v>OK</v>
      </c>
      <c r="G426" s="135" t="str">
        <f>+IF(G425=$E$250+$G$250,"OK","WRONG")</f>
        <v>OK</v>
      </c>
      <c r="H426" s="135" t="str">
        <f>+IF(H425=$F$250+$H$250,"OK","WRONG")</f>
        <v>OK</v>
      </c>
      <c r="I426" s="135" t="str">
        <f>+IF(I425=$I$250+$K$250+$M$250,"OK","WRONG")</f>
        <v>OK</v>
      </c>
      <c r="J426" s="135" t="str">
        <f>+IF(J425=$J$250+$L$250+$N$250,"OK","WRONG")</f>
        <v>OK</v>
      </c>
      <c r="K426" s="135" t="str">
        <f>+IF(K425=$O$250+$Q$250+$S$250+$U$250+$W$250+$Y$250,"OK","WRONG")</f>
        <v>OK</v>
      </c>
      <c r="L426" s="135" t="str">
        <f>+IF(L425=$P$250+$R$250+$T$250+$V$250+$X$250+$Z$250,"OK","WRONG")</f>
        <v>OK</v>
      </c>
      <c r="M426" s="135" t="str">
        <f>+IF(M425=$C$278,"OK","WRONG")</f>
        <v>OK</v>
      </c>
      <c r="N426" s="135" t="str">
        <f>+IF(N425=$D$278,"OK","WRONG")</f>
        <v>OK</v>
      </c>
      <c r="O426" s="135" t="str">
        <f>+IF(O425=$E$278+$G$278,"OK","WRONG")</f>
        <v>OK</v>
      </c>
      <c r="P426" s="135" t="str">
        <f>+IF(P425=$F$278+$H$278,"OK","WRONG")</f>
        <v>OK</v>
      </c>
      <c r="Q426" s="135" t="str">
        <f>+IF(Q425=+$I$278,"OK","WRONG")</f>
        <v>OK</v>
      </c>
      <c r="R426" s="135" t="str">
        <f>+IF(R425=+$J$278,"OK","WRONG")</f>
        <v>OK</v>
      </c>
      <c r="S426" s="135" t="str">
        <f>+IF(S425=+$K$278,"OK","WRONG")</f>
        <v>OK</v>
      </c>
      <c r="T426" s="135" t="str">
        <f>+IF(T425=+$L$278,"OK","WRONG")</f>
        <v>OK</v>
      </c>
      <c r="U426" s="135" t="str">
        <f>+IF(U425=Q386,"OK","WRONG")</f>
        <v>OK</v>
      </c>
      <c r="V426" s="135" t="str">
        <f>+IF(V425=R386,"OK","WRONG")</f>
        <v>OK</v>
      </c>
      <c r="Y426" s="135" t="str">
        <f>+IF(Y425=P278,"OK","WRONG")</f>
        <v>OK</v>
      </c>
      <c r="Z426" s="135" t="str">
        <f>+IF(Z425=Q278,"OK","WRONG")</f>
        <v>OK</v>
      </c>
      <c r="AA426" s="135" t="str">
        <f>+IF(AA425=R278,"OK","WRONG")</f>
        <v>OK</v>
      </c>
    </row>
    <row r="427" s="54" customFormat="1" ht="15.75">
      <c r="B427" s="68" t="s">
        <v>441</v>
      </c>
    </row>
    <row r="428" s="54" customFormat="1" ht="15.75">
      <c r="B428" s="68"/>
    </row>
    <row r="429" spans="2:26" ht="15.75">
      <c r="B429" s="257" t="s">
        <v>42</v>
      </c>
      <c r="C429" s="216" t="s">
        <v>92</v>
      </c>
      <c r="D429" s="216"/>
      <c r="E429" s="216" t="s">
        <v>93</v>
      </c>
      <c r="F429" s="216"/>
      <c r="G429" s="216" t="s">
        <v>156</v>
      </c>
      <c r="H429" s="216"/>
      <c r="I429" s="216" t="s">
        <v>56</v>
      </c>
      <c r="J429" s="216"/>
      <c r="K429" s="225" t="s">
        <v>158</v>
      </c>
      <c r="L429" s="225"/>
      <c r="M429" s="225" t="s">
        <v>159</v>
      </c>
      <c r="N429" s="225"/>
      <c r="O429" s="216" t="s">
        <v>55</v>
      </c>
      <c r="P429" s="216"/>
      <c r="Q429" s="217" t="s">
        <v>127</v>
      </c>
      <c r="R429" s="218"/>
      <c r="S429" s="216" t="s">
        <v>22</v>
      </c>
      <c r="T429" s="216"/>
      <c r="U429" s="216"/>
      <c r="X429" s="2"/>
      <c r="Y429" s="2"/>
      <c r="Z429" s="2"/>
    </row>
    <row r="430" spans="2:26" ht="15.75">
      <c r="B430" s="258"/>
      <c r="C430" s="39" t="s">
        <v>35</v>
      </c>
      <c r="D430" s="39" t="s">
        <v>36</v>
      </c>
      <c r="E430" s="160" t="s">
        <v>35</v>
      </c>
      <c r="F430" s="160" t="s">
        <v>36</v>
      </c>
      <c r="G430" s="160" t="s">
        <v>35</v>
      </c>
      <c r="H430" s="160" t="s">
        <v>36</v>
      </c>
      <c r="I430" s="160" t="s">
        <v>35</v>
      </c>
      <c r="J430" s="160" t="s">
        <v>36</v>
      </c>
      <c r="K430" s="160" t="s">
        <v>35</v>
      </c>
      <c r="L430" s="160" t="s">
        <v>36</v>
      </c>
      <c r="M430" s="160" t="s">
        <v>35</v>
      </c>
      <c r="N430" s="160" t="s">
        <v>36</v>
      </c>
      <c r="O430" s="160" t="s">
        <v>35</v>
      </c>
      <c r="P430" s="160" t="s">
        <v>36</v>
      </c>
      <c r="Q430" s="160" t="s">
        <v>35</v>
      </c>
      <c r="R430" s="160" t="s">
        <v>36</v>
      </c>
      <c r="S430" s="160" t="s">
        <v>35</v>
      </c>
      <c r="T430" s="160" t="s">
        <v>36</v>
      </c>
      <c r="U430" s="134" t="s">
        <v>22</v>
      </c>
      <c r="X430" s="2"/>
      <c r="Y430" s="2"/>
      <c r="Z430" s="2"/>
    </row>
    <row r="431" spans="1:26" ht="15.75">
      <c r="A431" s="2"/>
      <c r="B431" s="164">
        <v>17</v>
      </c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2">
        <f>+C431+E431+G431+I431+K431+O431+M431+Q431</f>
        <v>0</v>
      </c>
      <c r="T431" s="22">
        <f>+D431+F431+H431+J431+L431+P431+N431+R431</f>
        <v>0</v>
      </c>
      <c r="U431" s="22">
        <f>+S431+T431</f>
        <v>0</v>
      </c>
      <c r="V431" s="2"/>
      <c r="W431" s="2"/>
      <c r="X431" s="2"/>
      <c r="Y431" s="2"/>
      <c r="Z431" s="2"/>
    </row>
    <row r="432" spans="1:26" ht="15.75">
      <c r="A432" s="2"/>
      <c r="B432" s="164">
        <v>18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2">
        <f aca="true" t="shared" si="37" ref="S432:S454">+C432+E432+G432+I432+K432+O432+M432+Q432</f>
        <v>0</v>
      </c>
      <c r="T432" s="22">
        <f aca="true" t="shared" si="38" ref="T432:T454">+D432+F432+H432+J432+L432+P432+N432+R432</f>
        <v>0</v>
      </c>
      <c r="U432" s="22">
        <f aca="true" t="shared" si="39" ref="U432:U454">+S432+T432</f>
        <v>0</v>
      </c>
      <c r="V432" s="2"/>
      <c r="W432" s="2"/>
      <c r="X432" s="2"/>
      <c r="Y432" s="2"/>
      <c r="Z432" s="2"/>
    </row>
    <row r="433" spans="1:26" ht="15.75">
      <c r="A433" s="2"/>
      <c r="B433" s="164">
        <v>19</v>
      </c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2">
        <f t="shared" si="37"/>
        <v>0</v>
      </c>
      <c r="T433" s="22">
        <f t="shared" si="38"/>
        <v>0</v>
      </c>
      <c r="U433" s="22">
        <f t="shared" si="39"/>
        <v>0</v>
      </c>
      <c r="V433" s="2"/>
      <c r="W433" s="2"/>
      <c r="X433" s="2"/>
      <c r="Y433" s="2"/>
      <c r="Z433" s="2"/>
    </row>
    <row r="434" spans="1:26" ht="15.75">
      <c r="A434" s="2"/>
      <c r="B434" s="164">
        <v>20</v>
      </c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2">
        <f t="shared" si="37"/>
        <v>0</v>
      </c>
      <c r="T434" s="22">
        <f t="shared" si="38"/>
        <v>0</v>
      </c>
      <c r="U434" s="22">
        <f t="shared" si="39"/>
        <v>0</v>
      </c>
      <c r="V434" s="2"/>
      <c r="W434" s="2"/>
      <c r="X434" s="2"/>
      <c r="Y434" s="2"/>
      <c r="Z434" s="2"/>
    </row>
    <row r="435" spans="2:27" ht="15.75">
      <c r="B435" s="165">
        <v>21</v>
      </c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2">
        <f t="shared" si="37"/>
        <v>0</v>
      </c>
      <c r="T435" s="22">
        <f t="shared" si="38"/>
        <v>0</v>
      </c>
      <c r="U435" s="22">
        <f t="shared" si="39"/>
        <v>0</v>
      </c>
      <c r="AA435" s="54"/>
    </row>
    <row r="436" spans="2:27" ht="15.75">
      <c r="B436" s="165">
        <v>22</v>
      </c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2">
        <f t="shared" si="37"/>
        <v>0</v>
      </c>
      <c r="T436" s="22">
        <f t="shared" si="38"/>
        <v>0</v>
      </c>
      <c r="U436" s="22">
        <f t="shared" si="39"/>
        <v>0</v>
      </c>
      <c r="AA436" s="54"/>
    </row>
    <row r="437" spans="2:27" ht="15.75">
      <c r="B437" s="165">
        <v>23</v>
      </c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2">
        <f t="shared" si="37"/>
        <v>0</v>
      </c>
      <c r="T437" s="22">
        <f t="shared" si="38"/>
        <v>0</v>
      </c>
      <c r="U437" s="22">
        <f t="shared" si="39"/>
        <v>0</v>
      </c>
      <c r="AA437" s="54"/>
    </row>
    <row r="438" spans="2:27" ht="15.75">
      <c r="B438" s="165">
        <v>24</v>
      </c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2">
        <f t="shared" si="37"/>
        <v>0</v>
      </c>
      <c r="T438" s="22">
        <f t="shared" si="38"/>
        <v>0</v>
      </c>
      <c r="U438" s="22">
        <f t="shared" si="39"/>
        <v>0</v>
      </c>
      <c r="AA438" s="54"/>
    </row>
    <row r="439" spans="2:27" ht="15.75">
      <c r="B439" s="165">
        <v>25</v>
      </c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2">
        <f t="shared" si="37"/>
        <v>0</v>
      </c>
      <c r="T439" s="22">
        <f t="shared" si="38"/>
        <v>0</v>
      </c>
      <c r="U439" s="22">
        <f t="shared" si="39"/>
        <v>0</v>
      </c>
      <c r="AA439" s="54"/>
    </row>
    <row r="440" spans="2:27" ht="15.75">
      <c r="B440" s="165">
        <v>26</v>
      </c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2">
        <f t="shared" si="37"/>
        <v>0</v>
      </c>
      <c r="T440" s="22">
        <f t="shared" si="38"/>
        <v>0</v>
      </c>
      <c r="U440" s="22">
        <f t="shared" si="39"/>
        <v>0</v>
      </c>
      <c r="AA440" s="54"/>
    </row>
    <row r="441" spans="2:27" ht="15.75">
      <c r="B441" s="165">
        <v>27</v>
      </c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2">
        <f t="shared" si="37"/>
        <v>0</v>
      </c>
      <c r="T441" s="22">
        <f t="shared" si="38"/>
        <v>0</v>
      </c>
      <c r="U441" s="22">
        <f t="shared" si="39"/>
        <v>0</v>
      </c>
      <c r="AA441" s="54"/>
    </row>
    <row r="442" spans="2:27" ht="15.75">
      <c r="B442" s="165">
        <v>28</v>
      </c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2">
        <f t="shared" si="37"/>
        <v>0</v>
      </c>
      <c r="T442" s="22">
        <f t="shared" si="38"/>
        <v>0</v>
      </c>
      <c r="U442" s="22">
        <f t="shared" si="39"/>
        <v>0</v>
      </c>
      <c r="AA442" s="54"/>
    </row>
    <row r="443" spans="2:27" ht="15.75">
      <c r="B443" s="165">
        <v>29</v>
      </c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2">
        <f t="shared" si="37"/>
        <v>0</v>
      </c>
      <c r="T443" s="22">
        <f t="shared" si="38"/>
        <v>0</v>
      </c>
      <c r="U443" s="22">
        <f t="shared" si="39"/>
        <v>0</v>
      </c>
      <c r="AA443" s="54"/>
    </row>
    <row r="444" spans="2:27" ht="15.75">
      <c r="B444" s="165">
        <v>30</v>
      </c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2">
        <f t="shared" si="37"/>
        <v>0</v>
      </c>
      <c r="T444" s="22">
        <f t="shared" si="38"/>
        <v>0</v>
      </c>
      <c r="U444" s="22">
        <f t="shared" si="39"/>
        <v>0</v>
      </c>
      <c r="AA444" s="54"/>
    </row>
    <row r="445" spans="2:27" ht="15.75">
      <c r="B445" s="165">
        <v>31</v>
      </c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2">
        <f t="shared" si="37"/>
        <v>0</v>
      </c>
      <c r="T445" s="22">
        <f t="shared" si="38"/>
        <v>0</v>
      </c>
      <c r="U445" s="22">
        <f t="shared" si="39"/>
        <v>0</v>
      </c>
      <c r="AA445" s="54"/>
    </row>
    <row r="446" spans="2:26" ht="15.75">
      <c r="B446" s="165">
        <v>32</v>
      </c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2">
        <f t="shared" si="37"/>
        <v>0</v>
      </c>
      <c r="T446" s="22">
        <f t="shared" si="38"/>
        <v>0</v>
      </c>
      <c r="U446" s="22">
        <f t="shared" si="39"/>
        <v>0</v>
      </c>
      <c r="Z446" s="2"/>
    </row>
    <row r="447" spans="2:21" s="54" customFormat="1" ht="15.75">
      <c r="B447" s="165">
        <v>33</v>
      </c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2">
        <f t="shared" si="37"/>
        <v>0</v>
      </c>
      <c r="T447" s="22">
        <f t="shared" si="38"/>
        <v>0</v>
      </c>
      <c r="U447" s="22">
        <f t="shared" si="39"/>
        <v>0</v>
      </c>
    </row>
    <row r="448" spans="2:21" s="54" customFormat="1" ht="15.75">
      <c r="B448" s="165">
        <v>34</v>
      </c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2">
        <f t="shared" si="37"/>
        <v>0</v>
      </c>
      <c r="T448" s="22">
        <f t="shared" si="38"/>
        <v>0</v>
      </c>
      <c r="U448" s="22">
        <f t="shared" si="39"/>
        <v>0</v>
      </c>
    </row>
    <row r="449" spans="2:21" s="54" customFormat="1" ht="15.75">
      <c r="B449" s="165" t="s">
        <v>43</v>
      </c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2">
        <f t="shared" si="37"/>
        <v>0</v>
      </c>
      <c r="T449" s="22">
        <f t="shared" si="38"/>
        <v>0</v>
      </c>
      <c r="U449" s="22">
        <f t="shared" si="39"/>
        <v>0</v>
      </c>
    </row>
    <row r="450" spans="2:29" ht="15.75">
      <c r="B450" s="165" t="s">
        <v>288</v>
      </c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2">
        <f t="shared" si="37"/>
        <v>0</v>
      </c>
      <c r="T450" s="22">
        <f t="shared" si="38"/>
        <v>0</v>
      </c>
      <c r="U450" s="22">
        <f t="shared" si="39"/>
        <v>0</v>
      </c>
      <c r="AA450" s="54"/>
      <c r="AB450" s="54"/>
      <c r="AC450" s="54"/>
    </row>
    <row r="451" spans="2:29" ht="15.75">
      <c r="B451" s="165" t="s">
        <v>289</v>
      </c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2">
        <f t="shared" si="37"/>
        <v>0</v>
      </c>
      <c r="T451" s="22">
        <f t="shared" si="38"/>
        <v>0</v>
      </c>
      <c r="U451" s="22">
        <f t="shared" si="39"/>
        <v>0</v>
      </c>
      <c r="AA451" s="54"/>
      <c r="AB451" s="54"/>
      <c r="AC451" s="54"/>
    </row>
    <row r="452" spans="2:29" ht="15.75">
      <c r="B452" s="165" t="s">
        <v>290</v>
      </c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2">
        <f t="shared" si="37"/>
        <v>0</v>
      </c>
      <c r="T452" s="22">
        <f t="shared" si="38"/>
        <v>0</v>
      </c>
      <c r="U452" s="22">
        <f t="shared" si="39"/>
        <v>0</v>
      </c>
      <c r="AA452" s="54"/>
      <c r="AB452" s="54"/>
      <c r="AC452" s="54"/>
    </row>
    <row r="453" spans="2:29" ht="15.75">
      <c r="B453" s="165" t="s">
        <v>291</v>
      </c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2">
        <f t="shared" si="37"/>
        <v>0</v>
      </c>
      <c r="T453" s="22">
        <f t="shared" si="38"/>
        <v>0</v>
      </c>
      <c r="U453" s="22">
        <f t="shared" si="39"/>
        <v>0</v>
      </c>
      <c r="AA453" s="54"/>
      <c r="AB453" s="54"/>
      <c r="AC453" s="54"/>
    </row>
    <row r="454" spans="1:26" ht="15.75">
      <c r="A454" s="2"/>
      <c r="B454" s="164" t="s">
        <v>292</v>
      </c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2">
        <f t="shared" si="37"/>
        <v>0</v>
      </c>
      <c r="T454" s="22">
        <f t="shared" si="38"/>
        <v>0</v>
      </c>
      <c r="U454" s="22">
        <f t="shared" si="39"/>
        <v>0</v>
      </c>
      <c r="X454" s="2"/>
      <c r="Y454" s="2"/>
      <c r="Z454" s="2"/>
    </row>
    <row r="455" spans="2:21" ht="15.75">
      <c r="B455" s="30" t="s">
        <v>22</v>
      </c>
      <c r="C455" s="22">
        <f>SUM(C431:C454)</f>
        <v>0</v>
      </c>
      <c r="D455" s="22">
        <f aca="true" t="shared" si="40" ref="D455:K455">SUM(D431:D454)</f>
        <v>0</v>
      </c>
      <c r="E455" s="22">
        <f t="shared" si="40"/>
        <v>0</v>
      </c>
      <c r="F455" s="22">
        <f t="shared" si="40"/>
        <v>0</v>
      </c>
      <c r="G455" s="22">
        <f t="shared" si="40"/>
        <v>0</v>
      </c>
      <c r="H455" s="22">
        <f t="shared" si="40"/>
        <v>0</v>
      </c>
      <c r="I455" s="22">
        <f t="shared" si="40"/>
        <v>0</v>
      </c>
      <c r="J455" s="22">
        <f t="shared" si="40"/>
        <v>0</v>
      </c>
      <c r="K455" s="22">
        <f t="shared" si="40"/>
        <v>0</v>
      </c>
      <c r="L455" s="22">
        <f>SUM(O431:O454)</f>
        <v>0</v>
      </c>
      <c r="M455" s="22">
        <f>SUM(P431:P454)</f>
        <v>0</v>
      </c>
      <c r="N455" s="22">
        <f aca="true" t="shared" si="41" ref="N455:U455">SUM(R431:R454)</f>
        <v>0</v>
      </c>
      <c r="O455" s="22">
        <f t="shared" si="41"/>
        <v>0</v>
      </c>
      <c r="P455" s="22">
        <f t="shared" si="41"/>
        <v>0</v>
      </c>
      <c r="Q455" s="22">
        <f t="shared" si="41"/>
        <v>0</v>
      </c>
      <c r="R455" s="22">
        <f t="shared" si="41"/>
        <v>0</v>
      </c>
      <c r="S455" s="22">
        <f t="shared" si="41"/>
        <v>0</v>
      </c>
      <c r="T455" s="22">
        <f t="shared" si="41"/>
        <v>0</v>
      </c>
      <c r="U455" s="22">
        <f t="shared" si="41"/>
        <v>0</v>
      </c>
    </row>
    <row r="456" spans="3:21" s="54" customFormat="1" ht="15.75">
      <c r="C456" s="135" t="str">
        <f>+IF(C455=$C$250,"OK","WRONG")</f>
        <v>OK</v>
      </c>
      <c r="D456" s="135" t="str">
        <f>+IF(D455=$D$250,"OK","WRONG")</f>
        <v>OK</v>
      </c>
      <c r="E456" s="135" t="str">
        <f>+IF(E455=$E$250+$G$250,"OK","WRONG")</f>
        <v>OK</v>
      </c>
      <c r="F456" s="135" t="str">
        <f>+IF(F455=$F$250+$H$250,"OK","WRONG")</f>
        <v>OK</v>
      </c>
      <c r="G456" s="135" t="str">
        <f>+IF(G455=$I$250+$K$250+$M$250,"OK","WRONG")</f>
        <v>OK</v>
      </c>
      <c r="H456" s="135" t="str">
        <f>+IF(H455=$J$250+$L$250+$N$250,"OK","WRONG")</f>
        <v>OK</v>
      </c>
      <c r="I456" s="135" t="str">
        <f>+IF(I455=$O$250+$Q$250+$S$250+$U$250+$W$250+$Y$250,"OK","WRONG")</f>
        <v>OK</v>
      </c>
      <c r="J456" s="135" t="str">
        <f>+IF(J455=$P$250+$R$250+$T$250+$V$250+$X$250+$Z$250,"OK","WRONG")</f>
        <v>OK</v>
      </c>
      <c r="K456" s="135" t="str">
        <f>+IF(K455=$C$278,"OK","WRONG")</f>
        <v>OK</v>
      </c>
      <c r="L456" s="135" t="str">
        <f>+IF(L455=$D$278,"OK","WRONG")</f>
        <v>OK</v>
      </c>
      <c r="M456" s="135" t="str">
        <f>+IF(M455=$E$278+$G$278,"OK","WRONG")</f>
        <v>OK</v>
      </c>
      <c r="N456" s="135" t="str">
        <f>+IF(N455=$F$278+$H$278,"OK","WRONG")</f>
        <v>OK</v>
      </c>
      <c r="O456" s="135" t="str">
        <f>+IF(O455=+$I$278,"OK","WRONG")</f>
        <v>OK</v>
      </c>
      <c r="P456" s="135" t="str">
        <f>+IF(P455=+$J$278,"OK","WRONG")</f>
        <v>OK</v>
      </c>
      <c r="Q456" s="135" t="str">
        <f>+IF(Q455=+$K$278,"OK","WRONG")</f>
        <v>OK</v>
      </c>
      <c r="R456" s="135" t="str">
        <f>+IF(R455=+$L$278,"OK","WRONG")</f>
        <v>OK</v>
      </c>
      <c r="S456" s="135" t="str">
        <f>+IF(S455=O416,"OK","WRONG")</f>
        <v>OK</v>
      </c>
      <c r="T456" s="135" t="str">
        <f>+IF(T455=P416,"OK","WRONG")</f>
        <v>OK</v>
      </c>
      <c r="U456" s="135" t="str">
        <f>+IF(U455=Q416,"OK","WRONG")</f>
        <v>OK</v>
      </c>
    </row>
    <row r="457" spans="2:16" s="54" customFormat="1" ht="15.75">
      <c r="B457" s="79"/>
      <c r="C457" s="78"/>
      <c r="D457" s="78"/>
      <c r="E457" s="78"/>
      <c r="F457" s="78"/>
      <c r="G457" s="78"/>
      <c r="H457" s="78"/>
      <c r="I457" s="78"/>
      <c r="J457" s="78"/>
      <c r="K457" s="78"/>
      <c r="L457" s="82"/>
      <c r="M457" s="82"/>
      <c r="N457" s="78"/>
      <c r="O457" s="78"/>
      <c r="P457" s="78"/>
    </row>
    <row r="458" spans="2:16" s="54" customFormat="1" ht="15.75">
      <c r="B458" s="171" t="s">
        <v>442</v>
      </c>
      <c r="C458" s="78"/>
      <c r="D458" s="78"/>
      <c r="E458" s="78"/>
      <c r="F458" s="78"/>
      <c r="G458" s="78"/>
      <c r="H458" s="78"/>
      <c r="I458" s="78"/>
      <c r="J458" s="78"/>
      <c r="K458" s="78"/>
      <c r="L458" s="82"/>
      <c r="M458" s="82"/>
      <c r="N458" s="78"/>
      <c r="O458" s="78"/>
      <c r="P458" s="78"/>
    </row>
    <row r="459" spans="2:16" s="54" customFormat="1" ht="15.75">
      <c r="B459" s="171"/>
      <c r="C459" s="78"/>
      <c r="D459" s="78"/>
      <c r="E459" s="78"/>
      <c r="F459" s="78"/>
      <c r="G459" s="78"/>
      <c r="H459" s="78"/>
      <c r="I459" s="78"/>
      <c r="J459" s="78"/>
      <c r="K459" s="78"/>
      <c r="L459" s="82"/>
      <c r="M459" s="82"/>
      <c r="N459" s="78"/>
      <c r="O459" s="78"/>
      <c r="P459" s="78"/>
    </row>
    <row r="460" spans="2:21" s="54" customFormat="1" ht="15.75">
      <c r="B460" s="310" t="s">
        <v>296</v>
      </c>
      <c r="C460" s="216" t="s">
        <v>92</v>
      </c>
      <c r="D460" s="216"/>
      <c r="E460" s="216" t="s">
        <v>93</v>
      </c>
      <c r="F460" s="216"/>
      <c r="G460" s="216" t="s">
        <v>156</v>
      </c>
      <c r="H460" s="216"/>
      <c r="I460" s="216" t="s">
        <v>56</v>
      </c>
      <c r="J460" s="216"/>
      <c r="K460" s="225" t="s">
        <v>158</v>
      </c>
      <c r="L460" s="225"/>
      <c r="M460" s="225" t="s">
        <v>159</v>
      </c>
      <c r="N460" s="225"/>
      <c r="O460" s="216" t="s">
        <v>55</v>
      </c>
      <c r="P460" s="216"/>
      <c r="Q460" s="217" t="s">
        <v>127</v>
      </c>
      <c r="R460" s="218"/>
      <c r="S460" s="216" t="s">
        <v>22</v>
      </c>
      <c r="T460" s="216"/>
      <c r="U460" s="216"/>
    </row>
    <row r="461" spans="2:21" s="54" customFormat="1" ht="15.75">
      <c r="B461" s="310"/>
      <c r="C461" s="39" t="s">
        <v>35</v>
      </c>
      <c r="D461" s="39" t="s">
        <v>36</v>
      </c>
      <c r="E461" s="160" t="s">
        <v>35</v>
      </c>
      <c r="F461" s="160" t="s">
        <v>36</v>
      </c>
      <c r="G461" s="160" t="s">
        <v>35</v>
      </c>
      <c r="H461" s="160" t="s">
        <v>36</v>
      </c>
      <c r="I461" s="160" t="s">
        <v>35</v>
      </c>
      <c r="J461" s="160" t="s">
        <v>36</v>
      </c>
      <c r="K461" s="160" t="s">
        <v>35</v>
      </c>
      <c r="L461" s="160" t="s">
        <v>36</v>
      </c>
      <c r="M461" s="160" t="s">
        <v>35</v>
      </c>
      <c r="N461" s="160" t="s">
        <v>36</v>
      </c>
      <c r="O461" s="160" t="s">
        <v>35</v>
      </c>
      <c r="P461" s="160" t="s">
        <v>36</v>
      </c>
      <c r="Q461" s="160" t="s">
        <v>35</v>
      </c>
      <c r="R461" s="160" t="s">
        <v>36</v>
      </c>
      <c r="S461" s="160" t="s">
        <v>35</v>
      </c>
      <c r="T461" s="160" t="s">
        <v>36</v>
      </c>
      <c r="U461" s="134" t="s">
        <v>22</v>
      </c>
    </row>
    <row r="462" spans="2:21" s="54" customFormat="1" ht="15.75">
      <c r="B462" s="162" t="s">
        <v>96</v>
      </c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2">
        <f>+C462+E462+G462+I462+K462+O462+M462+Q462</f>
        <v>0</v>
      </c>
      <c r="T462" s="22">
        <f aca="true" t="shared" si="42" ref="T462:T472">+D462+F462+H462+J462+L462+P462+N462+R462</f>
        <v>0</v>
      </c>
      <c r="U462" s="22">
        <f aca="true" t="shared" si="43" ref="U462:U472">+S462+T462</f>
        <v>0</v>
      </c>
    </row>
    <row r="463" spans="2:21" s="54" customFormat="1" ht="15.75">
      <c r="B463" s="162" t="s">
        <v>275</v>
      </c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2">
        <f aca="true" t="shared" si="44" ref="S463:S472">+C463+E463+G463+I463+K463+O463+M463+Q463</f>
        <v>0</v>
      </c>
      <c r="T463" s="22">
        <f t="shared" si="42"/>
        <v>0</v>
      </c>
      <c r="U463" s="22">
        <f t="shared" si="43"/>
        <v>0</v>
      </c>
    </row>
    <row r="464" spans="2:21" s="54" customFormat="1" ht="15.75">
      <c r="B464" s="162" t="s">
        <v>276</v>
      </c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2">
        <f t="shared" si="44"/>
        <v>0</v>
      </c>
      <c r="T464" s="22">
        <f t="shared" si="42"/>
        <v>0</v>
      </c>
      <c r="U464" s="22">
        <f t="shared" si="43"/>
        <v>0</v>
      </c>
    </row>
    <row r="465" spans="2:21" s="54" customFormat="1" ht="15.75">
      <c r="B465" s="162" t="s">
        <v>253</v>
      </c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2">
        <f t="shared" si="44"/>
        <v>0</v>
      </c>
      <c r="T465" s="22">
        <f t="shared" si="42"/>
        <v>0</v>
      </c>
      <c r="U465" s="22">
        <f t="shared" si="43"/>
        <v>0</v>
      </c>
    </row>
    <row r="466" spans="2:21" s="54" customFormat="1" ht="15.75">
      <c r="B466" s="162" t="s">
        <v>255</v>
      </c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2">
        <f t="shared" si="44"/>
        <v>0</v>
      </c>
      <c r="T466" s="22">
        <f t="shared" si="42"/>
        <v>0</v>
      </c>
      <c r="U466" s="22">
        <f t="shared" si="43"/>
        <v>0</v>
      </c>
    </row>
    <row r="467" spans="2:21" s="54" customFormat="1" ht="15.75">
      <c r="B467" s="162" t="s">
        <v>277</v>
      </c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2">
        <f t="shared" si="44"/>
        <v>0</v>
      </c>
      <c r="T467" s="22">
        <f t="shared" si="42"/>
        <v>0</v>
      </c>
      <c r="U467" s="22">
        <f t="shared" si="43"/>
        <v>0</v>
      </c>
    </row>
    <row r="468" spans="2:21" s="54" customFormat="1" ht="15.75">
      <c r="B468" s="162" t="s">
        <v>278</v>
      </c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2">
        <f t="shared" si="44"/>
        <v>0</v>
      </c>
      <c r="T468" s="22">
        <f t="shared" si="42"/>
        <v>0</v>
      </c>
      <c r="U468" s="22">
        <f t="shared" si="43"/>
        <v>0</v>
      </c>
    </row>
    <row r="469" spans="2:21" s="54" customFormat="1" ht="15.75">
      <c r="B469" s="162" t="s">
        <v>295</v>
      </c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2">
        <f t="shared" si="44"/>
        <v>0</v>
      </c>
      <c r="T469" s="22">
        <f t="shared" si="42"/>
        <v>0</v>
      </c>
      <c r="U469" s="22">
        <f t="shared" si="43"/>
        <v>0</v>
      </c>
    </row>
    <row r="470" spans="2:21" s="54" customFormat="1" ht="15.75">
      <c r="B470" s="170" t="s">
        <v>267</v>
      </c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2">
        <f t="shared" si="44"/>
        <v>0</v>
      </c>
      <c r="T470" s="22">
        <f t="shared" si="42"/>
        <v>0</v>
      </c>
      <c r="U470" s="22">
        <f t="shared" si="43"/>
        <v>0</v>
      </c>
    </row>
    <row r="471" spans="2:21" s="54" customFormat="1" ht="15.75">
      <c r="B471" s="170" t="s">
        <v>97</v>
      </c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2">
        <f t="shared" si="44"/>
        <v>0</v>
      </c>
      <c r="T471" s="22">
        <f t="shared" si="42"/>
        <v>0</v>
      </c>
      <c r="U471" s="22">
        <f t="shared" si="43"/>
        <v>0</v>
      </c>
    </row>
    <row r="472" spans="2:21" s="54" customFormat="1" ht="15.75">
      <c r="B472" s="18" t="s">
        <v>22</v>
      </c>
      <c r="C472" s="51">
        <f>SUM(C462:C471)</f>
        <v>0</v>
      </c>
      <c r="D472" s="51">
        <f aca="true" t="shared" si="45" ref="D472:R472">SUM(D462:D471)</f>
        <v>0</v>
      </c>
      <c r="E472" s="51">
        <f t="shared" si="45"/>
        <v>0</v>
      </c>
      <c r="F472" s="51">
        <f t="shared" si="45"/>
        <v>0</v>
      </c>
      <c r="G472" s="51">
        <f t="shared" si="45"/>
        <v>0</v>
      </c>
      <c r="H472" s="51">
        <f t="shared" si="45"/>
        <v>0</v>
      </c>
      <c r="I472" s="51">
        <f t="shared" si="45"/>
        <v>0</v>
      </c>
      <c r="J472" s="51">
        <f t="shared" si="45"/>
        <v>0</v>
      </c>
      <c r="K472" s="51">
        <f t="shared" si="45"/>
        <v>0</v>
      </c>
      <c r="L472" s="51">
        <f t="shared" si="45"/>
        <v>0</v>
      </c>
      <c r="M472" s="51">
        <f t="shared" si="45"/>
        <v>0</v>
      </c>
      <c r="N472" s="51">
        <f t="shared" si="45"/>
        <v>0</v>
      </c>
      <c r="O472" s="51">
        <f t="shared" si="45"/>
        <v>0</v>
      </c>
      <c r="P472" s="51">
        <f t="shared" si="45"/>
        <v>0</v>
      </c>
      <c r="Q472" s="51">
        <f t="shared" si="45"/>
        <v>0</v>
      </c>
      <c r="R472" s="51">
        <f t="shared" si="45"/>
        <v>0</v>
      </c>
      <c r="S472" s="22">
        <f t="shared" si="44"/>
        <v>0</v>
      </c>
      <c r="T472" s="22">
        <f t="shared" si="42"/>
        <v>0</v>
      </c>
      <c r="U472" s="22">
        <f t="shared" si="43"/>
        <v>0</v>
      </c>
    </row>
    <row r="473" spans="2:21" s="54" customFormat="1" ht="15.75">
      <c r="B473" s="79"/>
      <c r="C473" s="135" t="str">
        <f>+IF(C472&lt;=$C$250,"OK","WRONG")</f>
        <v>OK</v>
      </c>
      <c r="D473" s="135" t="str">
        <f>+IF(D472&lt;=$D$250,"OK","WRONG")</f>
        <v>OK</v>
      </c>
      <c r="E473" s="135" t="str">
        <f>+IF(E472&lt;=$E$250+$G$250,"OK","WRONG")</f>
        <v>OK</v>
      </c>
      <c r="F473" s="135" t="str">
        <f>+IF(F472&lt;=$F$250+$H$250,"OK","WRONG")</f>
        <v>OK</v>
      </c>
      <c r="G473" s="135" t="str">
        <f>+IF(G472&lt;=$I$250+$K$250+$M$250,"OK","WRONG")</f>
        <v>OK</v>
      </c>
      <c r="H473" s="135" t="str">
        <f>+IF(H472&lt;=$J$250+$L$250+$N$250,"OK","WRONG")</f>
        <v>OK</v>
      </c>
      <c r="I473" s="135" t="str">
        <f>+IF(I472&lt;=$O$250+$Q$250+$S$250+$U$250+$W$250+$Y$250,"OK","WRONG")</f>
        <v>OK</v>
      </c>
      <c r="J473" s="135" t="str">
        <f>+IF(J472&lt;=$P$250+$R$250+$T$250+$V$250+$X$250+$Z$250,"OK","WRONG")</f>
        <v>OK</v>
      </c>
      <c r="K473" s="135" t="str">
        <f>+IF(K472&lt;=$C$278,"OK","WRONG")</f>
        <v>OK</v>
      </c>
      <c r="L473" s="135" t="str">
        <f>+IF(L472&lt;=$D$278,"OK","WRONG")</f>
        <v>OK</v>
      </c>
      <c r="M473" s="135" t="str">
        <f>+IF(M472&lt;=$E$278+$G$278,"OK","WRONG")</f>
        <v>OK</v>
      </c>
      <c r="N473" s="135" t="str">
        <f>+IF(N472&lt;=$F$278+$H$278,"OK","WRONG")</f>
        <v>OK</v>
      </c>
      <c r="O473" s="135" t="str">
        <f>+IF(O472&lt;=+$I$278,"OK","WRONG")</f>
        <v>OK</v>
      </c>
      <c r="P473" s="135" t="str">
        <f>+IF(P472&lt;=+$J$278,"OK","WRONG")</f>
        <v>OK</v>
      </c>
      <c r="Q473" s="135" t="str">
        <f>+IF(Q472&lt;=+$K$278,"OK","WRONG")</f>
        <v>OK</v>
      </c>
      <c r="R473" s="135" t="str">
        <f>+IF(R472&lt;=+$L$278,"OK","WRONG")</f>
        <v>OK</v>
      </c>
      <c r="S473" s="135" t="str">
        <f>+IF(S472&lt;=O432,"OK","WRONG")</f>
        <v>OK</v>
      </c>
      <c r="T473" s="135" t="str">
        <f>+IF(T472&lt;=P432,"OK","WRONG")</f>
        <v>OK</v>
      </c>
      <c r="U473" s="135" t="str">
        <f>+IF(U472&lt;=Q432,"OK","WRONG")</f>
        <v>OK</v>
      </c>
    </row>
    <row r="474" spans="2:16" s="54" customFormat="1" ht="15.75">
      <c r="B474" s="79"/>
      <c r="C474" s="78"/>
      <c r="D474" s="78"/>
      <c r="E474" s="78"/>
      <c r="F474" s="78"/>
      <c r="G474" s="78"/>
      <c r="H474" s="78"/>
      <c r="I474" s="78"/>
      <c r="J474" s="78"/>
      <c r="K474" s="78"/>
      <c r="L474" s="82"/>
      <c r="M474" s="82"/>
      <c r="N474" s="78"/>
      <c r="O474" s="78"/>
      <c r="P474" s="78"/>
    </row>
    <row r="475" spans="2:16" s="54" customFormat="1" ht="15.75">
      <c r="B475" s="171" t="s">
        <v>443</v>
      </c>
      <c r="C475" s="78"/>
      <c r="D475" s="78"/>
      <c r="E475" s="78"/>
      <c r="F475" s="78"/>
      <c r="G475" s="78"/>
      <c r="H475" s="78"/>
      <c r="I475" s="78"/>
      <c r="J475" s="78"/>
      <c r="K475" s="78"/>
      <c r="L475" s="82"/>
      <c r="M475" s="82"/>
      <c r="N475" s="78"/>
      <c r="O475" s="78"/>
      <c r="P475" s="78"/>
    </row>
    <row r="476" spans="2:16" s="54" customFormat="1" ht="15.75">
      <c r="B476" s="79"/>
      <c r="C476" s="78"/>
      <c r="D476" s="78"/>
      <c r="E476" s="78"/>
      <c r="F476" s="78"/>
      <c r="G476" s="78"/>
      <c r="H476" s="78"/>
      <c r="I476" s="78"/>
      <c r="J476" s="78"/>
      <c r="K476" s="78"/>
      <c r="L476" s="82"/>
      <c r="M476" s="82"/>
      <c r="N476" s="78"/>
      <c r="O476" s="78"/>
      <c r="P476" s="78"/>
    </row>
    <row r="477" spans="2:21" s="54" customFormat="1" ht="15.75">
      <c r="B477" s="310" t="s">
        <v>42</v>
      </c>
      <c r="C477" s="216" t="s">
        <v>92</v>
      </c>
      <c r="D477" s="216"/>
      <c r="E477" s="216" t="s">
        <v>93</v>
      </c>
      <c r="F477" s="216"/>
      <c r="G477" s="216" t="s">
        <v>156</v>
      </c>
      <c r="H477" s="216"/>
      <c r="I477" s="216" t="s">
        <v>56</v>
      </c>
      <c r="J477" s="216"/>
      <c r="K477" s="225" t="s">
        <v>158</v>
      </c>
      <c r="L477" s="225"/>
      <c r="M477" s="225" t="s">
        <v>159</v>
      </c>
      <c r="N477" s="225"/>
      <c r="O477" s="216" t="s">
        <v>55</v>
      </c>
      <c r="P477" s="216"/>
      <c r="Q477" s="217" t="s">
        <v>127</v>
      </c>
      <c r="R477" s="218"/>
      <c r="S477" s="216" t="s">
        <v>22</v>
      </c>
      <c r="T477" s="216"/>
      <c r="U477" s="216"/>
    </row>
    <row r="478" spans="2:21" s="54" customFormat="1" ht="15.75">
      <c r="B478" s="310"/>
      <c r="C478" s="39" t="s">
        <v>35</v>
      </c>
      <c r="D478" s="39" t="s">
        <v>36</v>
      </c>
      <c r="E478" s="160" t="s">
        <v>35</v>
      </c>
      <c r="F478" s="160" t="s">
        <v>36</v>
      </c>
      <c r="G478" s="160" t="s">
        <v>35</v>
      </c>
      <c r="H478" s="160" t="s">
        <v>36</v>
      </c>
      <c r="I478" s="160" t="s">
        <v>35</v>
      </c>
      <c r="J478" s="160" t="s">
        <v>36</v>
      </c>
      <c r="K478" s="160" t="s">
        <v>35</v>
      </c>
      <c r="L478" s="160" t="s">
        <v>36</v>
      </c>
      <c r="M478" s="160" t="s">
        <v>35</v>
      </c>
      <c r="N478" s="160" t="s">
        <v>36</v>
      </c>
      <c r="O478" s="160" t="s">
        <v>35</v>
      </c>
      <c r="P478" s="160" t="s">
        <v>36</v>
      </c>
      <c r="Q478" s="160" t="s">
        <v>35</v>
      </c>
      <c r="R478" s="160" t="s">
        <v>36</v>
      </c>
      <c r="S478" s="160" t="s">
        <v>35</v>
      </c>
      <c r="T478" s="160" t="s">
        <v>36</v>
      </c>
      <c r="U478" s="134" t="s">
        <v>22</v>
      </c>
    </row>
    <row r="479" spans="2:21" s="54" customFormat="1" ht="15.75">
      <c r="B479" s="164">
        <v>17</v>
      </c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2">
        <f>+C479+E479+G479+I479+K479+O479+M479+Q479</f>
        <v>0</v>
      </c>
      <c r="T479" s="22">
        <f>+D479+F479+H479+J479+L479+P479+N479+R479</f>
        <v>0</v>
      </c>
      <c r="U479" s="22">
        <f>+S479+T479</f>
        <v>0</v>
      </c>
    </row>
    <row r="480" spans="2:21" s="54" customFormat="1" ht="15.75">
      <c r="B480" s="164">
        <v>18</v>
      </c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2">
        <f aca="true" t="shared" si="46" ref="S480:S502">+C480+E480+G480+I480+K480+O480+M480+Q480</f>
        <v>0</v>
      </c>
      <c r="T480" s="22">
        <f aca="true" t="shared" si="47" ref="T480:T502">+D480+F480+H480+J480+L480+P480+N480+R480</f>
        <v>0</v>
      </c>
      <c r="U480" s="22">
        <f aca="true" t="shared" si="48" ref="U480:U502">+S480+T480</f>
        <v>0</v>
      </c>
    </row>
    <row r="481" spans="2:21" s="54" customFormat="1" ht="15.75">
      <c r="B481" s="164">
        <v>19</v>
      </c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2">
        <f t="shared" si="46"/>
        <v>0</v>
      </c>
      <c r="T481" s="22">
        <f t="shared" si="47"/>
        <v>0</v>
      </c>
      <c r="U481" s="22">
        <f t="shared" si="48"/>
        <v>0</v>
      </c>
    </row>
    <row r="482" spans="2:21" s="54" customFormat="1" ht="15.75">
      <c r="B482" s="164">
        <v>20</v>
      </c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2">
        <f t="shared" si="46"/>
        <v>0</v>
      </c>
      <c r="T482" s="22">
        <f t="shared" si="47"/>
        <v>0</v>
      </c>
      <c r="U482" s="22">
        <f t="shared" si="48"/>
        <v>0</v>
      </c>
    </row>
    <row r="483" spans="2:21" s="54" customFormat="1" ht="15.75">
      <c r="B483" s="165">
        <v>21</v>
      </c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2">
        <f t="shared" si="46"/>
        <v>0</v>
      </c>
      <c r="T483" s="22">
        <f t="shared" si="47"/>
        <v>0</v>
      </c>
      <c r="U483" s="22">
        <f t="shared" si="48"/>
        <v>0</v>
      </c>
    </row>
    <row r="484" spans="2:21" s="54" customFormat="1" ht="15.75">
      <c r="B484" s="165">
        <v>22</v>
      </c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2">
        <f t="shared" si="46"/>
        <v>0</v>
      </c>
      <c r="T484" s="22">
        <f t="shared" si="47"/>
        <v>0</v>
      </c>
      <c r="U484" s="22">
        <f t="shared" si="48"/>
        <v>0</v>
      </c>
    </row>
    <row r="485" spans="2:21" s="54" customFormat="1" ht="15.75">
      <c r="B485" s="165">
        <v>23</v>
      </c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2">
        <f t="shared" si="46"/>
        <v>0</v>
      </c>
      <c r="T485" s="22">
        <f t="shared" si="47"/>
        <v>0</v>
      </c>
      <c r="U485" s="22">
        <f t="shared" si="48"/>
        <v>0</v>
      </c>
    </row>
    <row r="486" spans="2:21" s="54" customFormat="1" ht="15.75">
      <c r="B486" s="165">
        <v>24</v>
      </c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2">
        <f t="shared" si="46"/>
        <v>0</v>
      </c>
      <c r="T486" s="22">
        <f t="shared" si="47"/>
        <v>0</v>
      </c>
      <c r="U486" s="22">
        <f t="shared" si="48"/>
        <v>0</v>
      </c>
    </row>
    <row r="487" spans="2:21" s="54" customFormat="1" ht="15.75">
      <c r="B487" s="165">
        <v>25</v>
      </c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2">
        <f t="shared" si="46"/>
        <v>0</v>
      </c>
      <c r="T487" s="22">
        <f t="shared" si="47"/>
        <v>0</v>
      </c>
      <c r="U487" s="22">
        <f t="shared" si="48"/>
        <v>0</v>
      </c>
    </row>
    <row r="488" spans="2:21" s="54" customFormat="1" ht="15.75">
      <c r="B488" s="165">
        <v>26</v>
      </c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2">
        <f t="shared" si="46"/>
        <v>0</v>
      </c>
      <c r="T488" s="22">
        <f t="shared" si="47"/>
        <v>0</v>
      </c>
      <c r="U488" s="22">
        <f t="shared" si="48"/>
        <v>0</v>
      </c>
    </row>
    <row r="489" spans="2:21" s="54" customFormat="1" ht="15.75">
      <c r="B489" s="165">
        <v>27</v>
      </c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2">
        <f t="shared" si="46"/>
        <v>0</v>
      </c>
      <c r="T489" s="22">
        <f t="shared" si="47"/>
        <v>0</v>
      </c>
      <c r="U489" s="22">
        <f t="shared" si="48"/>
        <v>0</v>
      </c>
    </row>
    <row r="490" spans="2:21" s="54" customFormat="1" ht="15.75">
      <c r="B490" s="165">
        <v>28</v>
      </c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2">
        <f t="shared" si="46"/>
        <v>0</v>
      </c>
      <c r="T490" s="22">
        <f t="shared" si="47"/>
        <v>0</v>
      </c>
      <c r="U490" s="22">
        <f t="shared" si="48"/>
        <v>0</v>
      </c>
    </row>
    <row r="491" spans="2:21" s="54" customFormat="1" ht="15.75">
      <c r="B491" s="165">
        <v>29</v>
      </c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2">
        <f t="shared" si="46"/>
        <v>0</v>
      </c>
      <c r="T491" s="22">
        <f t="shared" si="47"/>
        <v>0</v>
      </c>
      <c r="U491" s="22">
        <f t="shared" si="48"/>
        <v>0</v>
      </c>
    </row>
    <row r="492" spans="2:21" s="54" customFormat="1" ht="15.75">
      <c r="B492" s="165">
        <v>30</v>
      </c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2">
        <f t="shared" si="46"/>
        <v>0</v>
      </c>
      <c r="T492" s="22">
        <f t="shared" si="47"/>
        <v>0</v>
      </c>
      <c r="U492" s="22">
        <f t="shared" si="48"/>
        <v>0</v>
      </c>
    </row>
    <row r="493" spans="2:21" s="54" customFormat="1" ht="15.75">
      <c r="B493" s="165">
        <v>31</v>
      </c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2">
        <f t="shared" si="46"/>
        <v>0</v>
      </c>
      <c r="T493" s="22">
        <f t="shared" si="47"/>
        <v>0</v>
      </c>
      <c r="U493" s="22">
        <f t="shared" si="48"/>
        <v>0</v>
      </c>
    </row>
    <row r="494" spans="2:21" s="54" customFormat="1" ht="15.75">
      <c r="B494" s="165">
        <v>32</v>
      </c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2">
        <f t="shared" si="46"/>
        <v>0</v>
      </c>
      <c r="T494" s="22">
        <f t="shared" si="47"/>
        <v>0</v>
      </c>
      <c r="U494" s="22">
        <f t="shared" si="48"/>
        <v>0</v>
      </c>
    </row>
    <row r="495" spans="2:21" s="54" customFormat="1" ht="15.75">
      <c r="B495" s="165">
        <v>33</v>
      </c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2">
        <f t="shared" si="46"/>
        <v>0</v>
      </c>
      <c r="T495" s="22">
        <f t="shared" si="47"/>
        <v>0</v>
      </c>
      <c r="U495" s="22">
        <f t="shared" si="48"/>
        <v>0</v>
      </c>
    </row>
    <row r="496" spans="2:21" s="54" customFormat="1" ht="15.75">
      <c r="B496" s="165">
        <v>34</v>
      </c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2">
        <f t="shared" si="46"/>
        <v>0</v>
      </c>
      <c r="T496" s="22">
        <f t="shared" si="47"/>
        <v>0</v>
      </c>
      <c r="U496" s="22">
        <f t="shared" si="48"/>
        <v>0</v>
      </c>
    </row>
    <row r="497" spans="2:21" s="54" customFormat="1" ht="15.75">
      <c r="B497" s="165" t="s">
        <v>43</v>
      </c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2">
        <f t="shared" si="46"/>
        <v>0</v>
      </c>
      <c r="T497" s="22">
        <f t="shared" si="47"/>
        <v>0</v>
      </c>
      <c r="U497" s="22">
        <f t="shared" si="48"/>
        <v>0</v>
      </c>
    </row>
    <row r="498" spans="2:21" s="54" customFormat="1" ht="15.75">
      <c r="B498" s="165" t="s">
        <v>288</v>
      </c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2">
        <f t="shared" si="46"/>
        <v>0</v>
      </c>
      <c r="T498" s="22">
        <f t="shared" si="47"/>
        <v>0</v>
      </c>
      <c r="U498" s="22">
        <f t="shared" si="48"/>
        <v>0</v>
      </c>
    </row>
    <row r="499" spans="2:21" s="54" customFormat="1" ht="15.75">
      <c r="B499" s="165" t="s">
        <v>289</v>
      </c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2">
        <f t="shared" si="46"/>
        <v>0</v>
      </c>
      <c r="T499" s="22">
        <f t="shared" si="47"/>
        <v>0</v>
      </c>
      <c r="U499" s="22">
        <f t="shared" si="48"/>
        <v>0</v>
      </c>
    </row>
    <row r="500" spans="2:21" s="54" customFormat="1" ht="15.75">
      <c r="B500" s="165" t="s">
        <v>290</v>
      </c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2">
        <f t="shared" si="46"/>
        <v>0</v>
      </c>
      <c r="T500" s="22">
        <f t="shared" si="47"/>
        <v>0</v>
      </c>
      <c r="U500" s="22">
        <f t="shared" si="48"/>
        <v>0</v>
      </c>
    </row>
    <row r="501" spans="2:21" s="54" customFormat="1" ht="15.75">
      <c r="B501" s="165" t="s">
        <v>291</v>
      </c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2">
        <f t="shared" si="46"/>
        <v>0</v>
      </c>
      <c r="T501" s="22">
        <f t="shared" si="47"/>
        <v>0</v>
      </c>
      <c r="U501" s="22">
        <f t="shared" si="48"/>
        <v>0</v>
      </c>
    </row>
    <row r="502" spans="2:21" s="54" customFormat="1" ht="15.75">
      <c r="B502" s="164" t="s">
        <v>292</v>
      </c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2">
        <f t="shared" si="46"/>
        <v>0</v>
      </c>
      <c r="T502" s="22">
        <f t="shared" si="47"/>
        <v>0</v>
      </c>
      <c r="U502" s="22">
        <f t="shared" si="48"/>
        <v>0</v>
      </c>
    </row>
    <row r="503" spans="2:21" s="54" customFormat="1" ht="15.75">
      <c r="B503" s="30" t="s">
        <v>22</v>
      </c>
      <c r="C503" s="22">
        <f>SUM(C479:C502)</f>
        <v>0</v>
      </c>
      <c r="D503" s="22">
        <f aca="true" t="shared" si="49" ref="D503:K503">SUM(D479:D502)</f>
        <v>0</v>
      </c>
      <c r="E503" s="22">
        <f t="shared" si="49"/>
        <v>0</v>
      </c>
      <c r="F503" s="22">
        <f t="shared" si="49"/>
        <v>0</v>
      </c>
      <c r="G503" s="22">
        <f t="shared" si="49"/>
        <v>0</v>
      </c>
      <c r="H503" s="22">
        <f t="shared" si="49"/>
        <v>0</v>
      </c>
      <c r="I503" s="22">
        <f t="shared" si="49"/>
        <v>0</v>
      </c>
      <c r="J503" s="22">
        <f t="shared" si="49"/>
        <v>0</v>
      </c>
      <c r="K503" s="22">
        <f t="shared" si="49"/>
        <v>0</v>
      </c>
      <c r="L503" s="22">
        <f>SUM(O479:O502)</f>
        <v>0</v>
      </c>
      <c r="M503" s="22">
        <f>SUM(P479:P502)</f>
        <v>0</v>
      </c>
      <c r="N503" s="22">
        <f aca="true" t="shared" si="50" ref="N503:U503">SUM(R479:R502)</f>
        <v>0</v>
      </c>
      <c r="O503" s="22">
        <f t="shared" si="50"/>
        <v>0</v>
      </c>
      <c r="P503" s="22">
        <f t="shared" si="50"/>
        <v>0</v>
      </c>
      <c r="Q503" s="22">
        <f t="shared" si="50"/>
        <v>0</v>
      </c>
      <c r="R503" s="22">
        <f t="shared" si="50"/>
        <v>0</v>
      </c>
      <c r="S503" s="22">
        <f t="shared" si="50"/>
        <v>0</v>
      </c>
      <c r="T503" s="22">
        <f t="shared" si="50"/>
        <v>0</v>
      </c>
      <c r="U503" s="22">
        <f t="shared" si="50"/>
        <v>0</v>
      </c>
    </row>
    <row r="504" spans="2:21" s="54" customFormat="1" ht="15.75">
      <c r="B504" s="79"/>
      <c r="C504" s="135" t="str">
        <f>+IF(C503&lt;=$C$250,"OK","WRONG")</f>
        <v>OK</v>
      </c>
      <c r="D504" s="135" t="str">
        <f>+IF(D503&lt;=$D$250,"OK","WRONG")</f>
        <v>OK</v>
      </c>
      <c r="E504" s="135" t="str">
        <f>+IF(E503&lt;=$E$250+$G$250,"OK","WRONG")</f>
        <v>OK</v>
      </c>
      <c r="F504" s="135" t="str">
        <f>+IF(F503&lt;=$F$250+$H$250,"OK","WRONG")</f>
        <v>OK</v>
      </c>
      <c r="G504" s="135" t="str">
        <f>+IF(G503&lt;=$I$250+$K$250+$M$250,"OK","WRONG")</f>
        <v>OK</v>
      </c>
      <c r="H504" s="135" t="str">
        <f>+IF(H503&lt;=$J$250+$L$250+$N$250,"OK","WRONG")</f>
        <v>OK</v>
      </c>
      <c r="I504" s="135" t="str">
        <f>+IF(I503&lt;=$O$250+$Q$250+$S$250+$U$250+$W$250+$Y$250,"OK","WRONG")</f>
        <v>OK</v>
      </c>
      <c r="J504" s="135" t="str">
        <f>+IF(J503&lt;=$P$250+$R$250+$T$250+$V$250+$X$250+$Z$250,"OK","WRONG")</f>
        <v>OK</v>
      </c>
      <c r="K504" s="135" t="str">
        <f>+IF(K503&lt;=$C$278,"OK","WRONG")</f>
        <v>OK</v>
      </c>
      <c r="L504" s="135" t="str">
        <f>+IF(L503&lt;=$D$278,"OK","WRONG")</f>
        <v>OK</v>
      </c>
      <c r="M504" s="135" t="str">
        <f>+IF(M503&lt;=$E$278+$G$278,"OK","WRONG")</f>
        <v>OK</v>
      </c>
      <c r="N504" s="135" t="str">
        <f>+IF(N503&lt;=$F$278+$H$278,"OK","WRONG")</f>
        <v>OK</v>
      </c>
      <c r="O504" s="135" t="str">
        <f>+IF(O503&lt;=+$I$278,"OK","WRONG")</f>
        <v>OK</v>
      </c>
      <c r="P504" s="135" t="str">
        <f>+IF(P503&lt;=+$J$278,"OK","WRONG")</f>
        <v>OK</v>
      </c>
      <c r="Q504" s="135" t="str">
        <f>+IF(Q503&lt;=+$K$278,"OK","WRONG")</f>
        <v>OK</v>
      </c>
      <c r="R504" s="135" t="str">
        <f>+IF(R503&lt;=+$L$278,"OK","WRONG")</f>
        <v>OK</v>
      </c>
      <c r="S504" s="135" t="str">
        <f>+IF(S503&lt;=O464,"OK","WRONG")</f>
        <v>OK</v>
      </c>
      <c r="T504" s="135" t="str">
        <f>+IF(T503&lt;=P464,"OK","WRONG")</f>
        <v>OK</v>
      </c>
      <c r="U504" s="135" t="str">
        <f>+IF(U503&lt;=Q464,"OK","WRONG")</f>
        <v>OK</v>
      </c>
    </row>
    <row r="505" spans="2:16" s="54" customFormat="1" ht="15.75">
      <c r="B505" s="79"/>
      <c r="C505" s="78"/>
      <c r="D505" s="78"/>
      <c r="E505" s="78"/>
      <c r="F505" s="78"/>
      <c r="G505" s="78"/>
      <c r="H505" s="78"/>
      <c r="I505" s="78"/>
      <c r="J505" s="78"/>
      <c r="K505" s="78"/>
      <c r="L505" s="82"/>
      <c r="M505" s="82"/>
      <c r="N505" s="78"/>
      <c r="O505" s="78"/>
      <c r="P505" s="78"/>
    </row>
    <row r="506" s="54" customFormat="1" ht="15.75">
      <c r="B506" s="68" t="s">
        <v>444</v>
      </c>
    </row>
    <row r="507" s="54" customFormat="1" ht="15.75">
      <c r="B507" s="68"/>
    </row>
    <row r="508" spans="2:37" ht="15.75">
      <c r="B508" s="213" t="s">
        <v>327</v>
      </c>
      <c r="C508" s="259" t="s">
        <v>91</v>
      </c>
      <c r="D508" s="290"/>
      <c r="E508" s="290"/>
      <c r="F508" s="260"/>
      <c r="G508" s="239" t="s">
        <v>95</v>
      </c>
      <c r="H508" s="239"/>
      <c r="I508" s="239"/>
      <c r="J508" s="239"/>
      <c r="K508" s="239" t="s">
        <v>154</v>
      </c>
      <c r="L508" s="239"/>
      <c r="M508" s="239"/>
      <c r="N508" s="239"/>
      <c r="O508" s="211" t="s">
        <v>56</v>
      </c>
      <c r="P508" s="301"/>
      <c r="Q508" s="301"/>
      <c r="R508" s="212"/>
      <c r="S508" s="237" t="s">
        <v>150</v>
      </c>
      <c r="T508" s="237"/>
      <c r="U508" s="237"/>
      <c r="V508" s="237"/>
      <c r="W508" s="237" t="s">
        <v>151</v>
      </c>
      <c r="X508" s="237"/>
      <c r="Y508" s="237"/>
      <c r="Z508" s="237"/>
      <c r="AA508" s="237" t="s">
        <v>55</v>
      </c>
      <c r="AB508" s="237"/>
      <c r="AC508" s="237"/>
      <c r="AD508" s="237"/>
      <c r="AE508" s="237" t="s">
        <v>127</v>
      </c>
      <c r="AF508" s="237"/>
      <c r="AG508" s="237"/>
      <c r="AH508" s="237"/>
      <c r="AI508" s="239" t="s">
        <v>38</v>
      </c>
      <c r="AJ508" s="239"/>
      <c r="AK508" s="239"/>
    </row>
    <row r="509" spans="2:37" ht="15.75">
      <c r="B509" s="214"/>
      <c r="C509" s="239" t="s">
        <v>44</v>
      </c>
      <c r="D509" s="239"/>
      <c r="E509" s="259" t="s">
        <v>45</v>
      </c>
      <c r="F509" s="260"/>
      <c r="G509" s="239" t="s">
        <v>44</v>
      </c>
      <c r="H509" s="239"/>
      <c r="I509" s="239" t="s">
        <v>45</v>
      </c>
      <c r="J509" s="239"/>
      <c r="K509" s="239" t="s">
        <v>44</v>
      </c>
      <c r="L509" s="239"/>
      <c r="M509" s="239" t="s">
        <v>45</v>
      </c>
      <c r="N509" s="239"/>
      <c r="O509" s="292" t="s">
        <v>44</v>
      </c>
      <c r="P509" s="292"/>
      <c r="Q509" s="292" t="s">
        <v>45</v>
      </c>
      <c r="R509" s="292"/>
      <c r="S509" s="292" t="s">
        <v>44</v>
      </c>
      <c r="T509" s="292"/>
      <c r="U509" s="292" t="s">
        <v>45</v>
      </c>
      <c r="V509" s="292"/>
      <c r="W509" s="292" t="s">
        <v>44</v>
      </c>
      <c r="X509" s="292"/>
      <c r="Y509" s="292" t="s">
        <v>45</v>
      </c>
      <c r="Z509" s="292"/>
      <c r="AA509" s="292" t="s">
        <v>44</v>
      </c>
      <c r="AB509" s="292"/>
      <c r="AC509" s="292" t="s">
        <v>45</v>
      </c>
      <c r="AD509" s="292"/>
      <c r="AE509" s="292" t="s">
        <v>44</v>
      </c>
      <c r="AF509" s="292"/>
      <c r="AG509" s="292" t="s">
        <v>45</v>
      </c>
      <c r="AH509" s="292"/>
      <c r="AI509" s="239"/>
      <c r="AJ509" s="239"/>
      <c r="AK509" s="239"/>
    </row>
    <row r="510" spans="2:37" ht="15.75">
      <c r="B510" s="215"/>
      <c r="C510" s="43" t="s">
        <v>35</v>
      </c>
      <c r="D510" s="43" t="s">
        <v>36</v>
      </c>
      <c r="E510" s="43" t="s">
        <v>35</v>
      </c>
      <c r="F510" s="43" t="s">
        <v>36</v>
      </c>
      <c r="G510" s="43" t="s">
        <v>35</v>
      </c>
      <c r="H510" s="43" t="s">
        <v>36</v>
      </c>
      <c r="I510" s="43" t="s">
        <v>35</v>
      </c>
      <c r="J510" s="43" t="s">
        <v>36</v>
      </c>
      <c r="K510" s="43" t="s">
        <v>35</v>
      </c>
      <c r="L510" s="43" t="s">
        <v>36</v>
      </c>
      <c r="M510" s="43" t="s">
        <v>35</v>
      </c>
      <c r="N510" s="43" t="s">
        <v>36</v>
      </c>
      <c r="O510" s="42" t="s">
        <v>35</v>
      </c>
      <c r="P510" s="42" t="s">
        <v>36</v>
      </c>
      <c r="Q510" s="42" t="s">
        <v>35</v>
      </c>
      <c r="R510" s="42" t="s">
        <v>36</v>
      </c>
      <c r="S510" s="109" t="s">
        <v>35</v>
      </c>
      <c r="T510" s="109" t="s">
        <v>36</v>
      </c>
      <c r="U510" s="109" t="s">
        <v>35</v>
      </c>
      <c r="V510" s="109" t="s">
        <v>36</v>
      </c>
      <c r="W510" s="109" t="s">
        <v>35</v>
      </c>
      <c r="X510" s="109" t="s">
        <v>36</v>
      </c>
      <c r="Y510" s="109" t="s">
        <v>35</v>
      </c>
      <c r="Z510" s="109" t="s">
        <v>36</v>
      </c>
      <c r="AA510" s="109" t="s">
        <v>35</v>
      </c>
      <c r="AB510" s="109" t="s">
        <v>36</v>
      </c>
      <c r="AC510" s="109" t="s">
        <v>35</v>
      </c>
      <c r="AD510" s="109" t="s">
        <v>36</v>
      </c>
      <c r="AE510" s="109" t="s">
        <v>35</v>
      </c>
      <c r="AF510" s="109" t="s">
        <v>36</v>
      </c>
      <c r="AG510" s="109" t="s">
        <v>35</v>
      </c>
      <c r="AH510" s="109" t="s">
        <v>36</v>
      </c>
      <c r="AI510" s="43" t="s">
        <v>35</v>
      </c>
      <c r="AJ510" s="43" t="s">
        <v>36</v>
      </c>
      <c r="AK510" s="49" t="s">
        <v>37</v>
      </c>
    </row>
    <row r="511" spans="2:37" ht="15.75">
      <c r="B511" s="48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>
        <f aca="true" t="shared" si="51" ref="AI511:AI531">+E511+G511+I511+K511+M511+O511+Q511+AG511+AE511+AC511+AA511+Y511+W511+U511+S511</f>
        <v>0</v>
      </c>
      <c r="AJ511" s="24">
        <f aca="true" t="shared" si="52" ref="AJ511:AJ531">+F511+H511+J511+L511+N511+P511+R511+AH511+AF511+AD511+AB511+Z511+X511+V511+T511</f>
        <v>0</v>
      </c>
      <c r="AK511" s="15">
        <f>+AI511+AJ511</f>
        <v>0</v>
      </c>
    </row>
    <row r="512" spans="1:37" ht="15.75">
      <c r="A512" s="2"/>
      <c r="B512" s="48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4">
        <f t="shared" si="51"/>
        <v>0</v>
      </c>
      <c r="AJ512" s="24">
        <f t="shared" si="52"/>
        <v>0</v>
      </c>
      <c r="AK512" s="15">
        <f aca="true" t="shared" si="53" ref="AK512:AK531">+AI512+AJ512</f>
        <v>0</v>
      </c>
    </row>
    <row r="513" spans="1:37" ht="15.75">
      <c r="A513" s="2"/>
      <c r="B513" s="48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4">
        <f t="shared" si="51"/>
        <v>0</v>
      </c>
      <c r="AJ513" s="24">
        <f t="shared" si="52"/>
        <v>0</v>
      </c>
      <c r="AK513" s="15">
        <f t="shared" si="53"/>
        <v>0</v>
      </c>
    </row>
    <row r="514" spans="1:37" ht="15.75">
      <c r="A514" s="2"/>
      <c r="B514" s="48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>
        <f t="shared" si="51"/>
        <v>0</v>
      </c>
      <c r="AJ514" s="24">
        <f t="shared" si="52"/>
        <v>0</v>
      </c>
      <c r="AK514" s="15">
        <f t="shared" si="53"/>
        <v>0</v>
      </c>
    </row>
    <row r="515" spans="2:37" ht="15.75">
      <c r="B515" s="16" t="s">
        <v>155</v>
      </c>
      <c r="C515" s="24">
        <f>+C511+C512+C513+C514</f>
        <v>0</v>
      </c>
      <c r="D515" s="24">
        <f aca="true" t="shared" si="54" ref="D515:AH515">+D511+D512+D513+D514</f>
        <v>0</v>
      </c>
      <c r="E515" s="24">
        <f t="shared" si="54"/>
        <v>0</v>
      </c>
      <c r="F515" s="24">
        <f t="shared" si="54"/>
        <v>0</v>
      </c>
      <c r="G515" s="24">
        <f t="shared" si="54"/>
        <v>0</v>
      </c>
      <c r="H515" s="24">
        <f t="shared" si="54"/>
        <v>0</v>
      </c>
      <c r="I515" s="24">
        <f t="shared" si="54"/>
        <v>0</v>
      </c>
      <c r="J515" s="24">
        <f t="shared" si="54"/>
        <v>0</v>
      </c>
      <c r="K515" s="24">
        <f t="shared" si="54"/>
        <v>0</v>
      </c>
      <c r="L515" s="24">
        <f t="shared" si="54"/>
        <v>0</v>
      </c>
      <c r="M515" s="24">
        <f t="shared" si="54"/>
        <v>0</v>
      </c>
      <c r="N515" s="24">
        <f t="shared" si="54"/>
        <v>0</v>
      </c>
      <c r="O515" s="24">
        <f t="shared" si="54"/>
        <v>0</v>
      </c>
      <c r="P515" s="24">
        <f t="shared" si="54"/>
        <v>0</v>
      </c>
      <c r="Q515" s="24">
        <f t="shared" si="54"/>
        <v>0</v>
      </c>
      <c r="R515" s="24">
        <f t="shared" si="54"/>
        <v>0</v>
      </c>
      <c r="S515" s="24">
        <f t="shared" si="54"/>
        <v>0</v>
      </c>
      <c r="T515" s="24">
        <f t="shared" si="54"/>
        <v>0</v>
      </c>
      <c r="U515" s="24">
        <f t="shared" si="54"/>
        <v>0</v>
      </c>
      <c r="V515" s="24">
        <f t="shared" si="54"/>
        <v>0</v>
      </c>
      <c r="W515" s="24">
        <f t="shared" si="54"/>
        <v>0</v>
      </c>
      <c r="X515" s="24">
        <f t="shared" si="54"/>
        <v>0</v>
      </c>
      <c r="Y515" s="24">
        <f t="shared" si="54"/>
        <v>0</v>
      </c>
      <c r="Z515" s="24">
        <f t="shared" si="54"/>
        <v>0</v>
      </c>
      <c r="AA515" s="24">
        <f t="shared" si="54"/>
        <v>0</v>
      </c>
      <c r="AB515" s="24">
        <f t="shared" si="54"/>
        <v>0</v>
      </c>
      <c r="AC515" s="24">
        <f t="shared" si="54"/>
        <v>0</v>
      </c>
      <c r="AD515" s="24">
        <f t="shared" si="54"/>
        <v>0</v>
      </c>
      <c r="AE515" s="24">
        <f t="shared" si="54"/>
        <v>0</v>
      </c>
      <c r="AF515" s="24">
        <f t="shared" si="54"/>
        <v>0</v>
      </c>
      <c r="AG515" s="24">
        <f t="shared" si="54"/>
        <v>0</v>
      </c>
      <c r="AH515" s="24">
        <f t="shared" si="54"/>
        <v>0</v>
      </c>
      <c r="AI515" s="24">
        <f t="shared" si="51"/>
        <v>0</v>
      </c>
      <c r="AJ515" s="24">
        <f t="shared" si="52"/>
        <v>0</v>
      </c>
      <c r="AK515" s="15">
        <f t="shared" si="53"/>
        <v>0</v>
      </c>
    </row>
    <row r="516" spans="2:37" ht="15.75">
      <c r="B516" s="48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4">
        <f t="shared" si="51"/>
        <v>0</v>
      </c>
      <c r="AJ516" s="24">
        <f t="shared" si="52"/>
        <v>0</v>
      </c>
      <c r="AK516" s="15">
        <f t="shared" si="53"/>
        <v>0</v>
      </c>
    </row>
    <row r="517" spans="2:37" ht="15.75">
      <c r="B517" s="48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4">
        <f t="shared" si="51"/>
        <v>0</v>
      </c>
      <c r="AJ517" s="24">
        <f t="shared" si="52"/>
        <v>0</v>
      </c>
      <c r="AK517" s="15">
        <f t="shared" si="53"/>
        <v>0</v>
      </c>
    </row>
    <row r="518" spans="2:37" ht="15.75">
      <c r="B518" s="48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>
        <f t="shared" si="51"/>
        <v>0</v>
      </c>
      <c r="AJ518" s="24">
        <f t="shared" si="52"/>
        <v>0</v>
      </c>
      <c r="AK518" s="15">
        <f t="shared" si="53"/>
        <v>0</v>
      </c>
    </row>
    <row r="519" spans="2:37" ht="15.75">
      <c r="B519" s="48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>
        <f t="shared" si="51"/>
        <v>0</v>
      </c>
      <c r="AJ519" s="24">
        <f t="shared" si="52"/>
        <v>0</v>
      </c>
      <c r="AK519" s="15">
        <f t="shared" si="53"/>
        <v>0</v>
      </c>
    </row>
    <row r="520" spans="2:37" ht="15.75">
      <c r="B520" s="16" t="s">
        <v>155</v>
      </c>
      <c r="C520" s="15">
        <f>+C516+C517+C518+C519</f>
        <v>0</v>
      </c>
      <c r="D520" s="15">
        <f aca="true" t="shared" si="55" ref="D520:AH520">+D516+D517+D518+D519</f>
        <v>0</v>
      </c>
      <c r="E520" s="15">
        <f t="shared" si="55"/>
        <v>0</v>
      </c>
      <c r="F520" s="15">
        <f t="shared" si="55"/>
        <v>0</v>
      </c>
      <c r="G520" s="15">
        <f t="shared" si="55"/>
        <v>0</v>
      </c>
      <c r="H520" s="15">
        <f t="shared" si="55"/>
        <v>0</v>
      </c>
      <c r="I520" s="15">
        <f t="shared" si="55"/>
        <v>0</v>
      </c>
      <c r="J520" s="15">
        <f t="shared" si="55"/>
        <v>0</v>
      </c>
      <c r="K520" s="15">
        <f t="shared" si="55"/>
        <v>0</v>
      </c>
      <c r="L520" s="15">
        <f t="shared" si="55"/>
        <v>0</v>
      </c>
      <c r="M520" s="15">
        <f t="shared" si="55"/>
        <v>0</v>
      </c>
      <c r="N520" s="15">
        <f t="shared" si="55"/>
        <v>0</v>
      </c>
      <c r="O520" s="15">
        <f t="shared" si="55"/>
        <v>0</v>
      </c>
      <c r="P520" s="15">
        <f t="shared" si="55"/>
        <v>0</v>
      </c>
      <c r="Q520" s="15">
        <f t="shared" si="55"/>
        <v>0</v>
      </c>
      <c r="R520" s="15">
        <f t="shared" si="55"/>
        <v>0</v>
      </c>
      <c r="S520" s="15">
        <f t="shared" si="55"/>
        <v>0</v>
      </c>
      <c r="T520" s="15">
        <f t="shared" si="55"/>
        <v>0</v>
      </c>
      <c r="U520" s="15">
        <f t="shared" si="55"/>
        <v>0</v>
      </c>
      <c r="V520" s="15">
        <f t="shared" si="55"/>
        <v>0</v>
      </c>
      <c r="W520" s="15">
        <f t="shared" si="55"/>
        <v>0</v>
      </c>
      <c r="X520" s="15">
        <f t="shared" si="55"/>
        <v>0</v>
      </c>
      <c r="Y520" s="15">
        <f t="shared" si="55"/>
        <v>0</v>
      </c>
      <c r="Z520" s="15">
        <f t="shared" si="55"/>
        <v>0</v>
      </c>
      <c r="AA520" s="15">
        <f t="shared" si="55"/>
        <v>0</v>
      </c>
      <c r="AB520" s="15">
        <f t="shared" si="55"/>
        <v>0</v>
      </c>
      <c r="AC520" s="15">
        <f t="shared" si="55"/>
        <v>0</v>
      </c>
      <c r="AD520" s="15">
        <f t="shared" si="55"/>
        <v>0</v>
      </c>
      <c r="AE520" s="15">
        <f t="shared" si="55"/>
        <v>0</v>
      </c>
      <c r="AF520" s="15">
        <f t="shared" si="55"/>
        <v>0</v>
      </c>
      <c r="AG520" s="15">
        <f t="shared" si="55"/>
        <v>0</v>
      </c>
      <c r="AH520" s="15">
        <f t="shared" si="55"/>
        <v>0</v>
      </c>
      <c r="AI520" s="24">
        <f t="shared" si="51"/>
        <v>0</v>
      </c>
      <c r="AJ520" s="24">
        <f t="shared" si="52"/>
        <v>0</v>
      </c>
      <c r="AK520" s="15">
        <f t="shared" si="53"/>
        <v>0</v>
      </c>
    </row>
    <row r="521" spans="2:37" ht="15.75">
      <c r="B521" s="48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4">
        <f t="shared" si="51"/>
        <v>0</v>
      </c>
      <c r="AJ521" s="24">
        <f t="shared" si="52"/>
        <v>0</v>
      </c>
      <c r="AK521" s="15">
        <f t="shared" si="53"/>
        <v>0</v>
      </c>
    </row>
    <row r="522" spans="2:37" ht="15.75">
      <c r="B522" s="48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4">
        <f t="shared" si="51"/>
        <v>0</v>
      </c>
      <c r="AJ522" s="24">
        <f t="shared" si="52"/>
        <v>0</v>
      </c>
      <c r="AK522" s="15">
        <f t="shared" si="53"/>
        <v>0</v>
      </c>
    </row>
    <row r="523" spans="2:37" ht="15.75">
      <c r="B523" s="48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4">
        <f t="shared" si="51"/>
        <v>0</v>
      </c>
      <c r="AJ523" s="24">
        <f t="shared" si="52"/>
        <v>0</v>
      </c>
      <c r="AK523" s="15">
        <f t="shared" si="53"/>
        <v>0</v>
      </c>
    </row>
    <row r="524" spans="2:37" ht="15.75">
      <c r="B524" s="48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4">
        <f t="shared" si="51"/>
        <v>0</v>
      </c>
      <c r="AJ524" s="24">
        <f t="shared" si="52"/>
        <v>0</v>
      </c>
      <c r="AK524" s="15">
        <f t="shared" si="53"/>
        <v>0</v>
      </c>
    </row>
    <row r="525" spans="2:37" ht="15.75">
      <c r="B525" s="16" t="s">
        <v>155</v>
      </c>
      <c r="C525" s="15">
        <f>+C521+C522+C523+C524</f>
        <v>0</v>
      </c>
      <c r="D525" s="15">
        <f aca="true" t="shared" si="56" ref="D525:AH525">+D521+D522+D523+D524</f>
        <v>0</v>
      </c>
      <c r="E525" s="15">
        <f t="shared" si="56"/>
        <v>0</v>
      </c>
      <c r="F525" s="15">
        <f t="shared" si="56"/>
        <v>0</v>
      </c>
      <c r="G525" s="15">
        <f t="shared" si="56"/>
        <v>0</v>
      </c>
      <c r="H525" s="15">
        <f t="shared" si="56"/>
        <v>0</v>
      </c>
      <c r="I525" s="15">
        <f t="shared" si="56"/>
        <v>0</v>
      </c>
      <c r="J525" s="15">
        <f t="shared" si="56"/>
        <v>0</v>
      </c>
      <c r="K525" s="15">
        <f t="shared" si="56"/>
        <v>0</v>
      </c>
      <c r="L525" s="15">
        <f t="shared" si="56"/>
        <v>0</v>
      </c>
      <c r="M525" s="15">
        <f t="shared" si="56"/>
        <v>0</v>
      </c>
      <c r="N525" s="15">
        <f t="shared" si="56"/>
        <v>0</v>
      </c>
      <c r="O525" s="15">
        <f t="shared" si="56"/>
        <v>0</v>
      </c>
      <c r="P525" s="15">
        <f t="shared" si="56"/>
        <v>0</v>
      </c>
      <c r="Q525" s="15">
        <f t="shared" si="56"/>
        <v>0</v>
      </c>
      <c r="R525" s="15">
        <f t="shared" si="56"/>
        <v>0</v>
      </c>
      <c r="S525" s="15">
        <f t="shared" si="56"/>
        <v>0</v>
      </c>
      <c r="T525" s="15">
        <f t="shared" si="56"/>
        <v>0</v>
      </c>
      <c r="U525" s="15">
        <f t="shared" si="56"/>
        <v>0</v>
      </c>
      <c r="V525" s="15">
        <f t="shared" si="56"/>
        <v>0</v>
      </c>
      <c r="W525" s="15">
        <f t="shared" si="56"/>
        <v>0</v>
      </c>
      <c r="X525" s="15">
        <f t="shared" si="56"/>
        <v>0</v>
      </c>
      <c r="Y525" s="15">
        <f t="shared" si="56"/>
        <v>0</v>
      </c>
      <c r="Z525" s="15">
        <f t="shared" si="56"/>
        <v>0</v>
      </c>
      <c r="AA525" s="15">
        <f t="shared" si="56"/>
        <v>0</v>
      </c>
      <c r="AB525" s="15">
        <f t="shared" si="56"/>
        <v>0</v>
      </c>
      <c r="AC525" s="15">
        <f t="shared" si="56"/>
        <v>0</v>
      </c>
      <c r="AD525" s="15">
        <f t="shared" si="56"/>
        <v>0</v>
      </c>
      <c r="AE525" s="15">
        <f t="shared" si="56"/>
        <v>0</v>
      </c>
      <c r="AF525" s="15">
        <f t="shared" si="56"/>
        <v>0</v>
      </c>
      <c r="AG525" s="15">
        <f t="shared" si="56"/>
        <v>0</v>
      </c>
      <c r="AH525" s="15">
        <f t="shared" si="56"/>
        <v>0</v>
      </c>
      <c r="AI525" s="24">
        <f t="shared" si="51"/>
        <v>0</v>
      </c>
      <c r="AJ525" s="24">
        <f t="shared" si="52"/>
        <v>0</v>
      </c>
      <c r="AK525" s="15">
        <f t="shared" si="53"/>
        <v>0</v>
      </c>
    </row>
    <row r="526" spans="2:37" ht="15.75">
      <c r="B526" s="48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4">
        <f t="shared" si="51"/>
        <v>0</v>
      </c>
      <c r="AJ526" s="24">
        <f t="shared" si="52"/>
        <v>0</v>
      </c>
      <c r="AK526" s="15">
        <f t="shared" si="53"/>
        <v>0</v>
      </c>
    </row>
    <row r="527" spans="2:37" ht="15.75">
      <c r="B527" s="48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4">
        <f t="shared" si="51"/>
        <v>0</v>
      </c>
      <c r="AJ527" s="24">
        <f t="shared" si="52"/>
        <v>0</v>
      </c>
      <c r="AK527" s="15">
        <f t="shared" si="53"/>
        <v>0</v>
      </c>
    </row>
    <row r="528" spans="2:37" ht="15.75">
      <c r="B528" s="48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4">
        <f t="shared" si="51"/>
        <v>0</v>
      </c>
      <c r="AJ528" s="24">
        <f t="shared" si="52"/>
        <v>0</v>
      </c>
      <c r="AK528" s="15">
        <f t="shared" si="53"/>
        <v>0</v>
      </c>
    </row>
    <row r="529" spans="2:37" ht="15.75">
      <c r="B529" s="48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4">
        <f t="shared" si="51"/>
        <v>0</v>
      </c>
      <c r="AJ529" s="24">
        <f t="shared" si="52"/>
        <v>0</v>
      </c>
      <c r="AK529" s="15">
        <f t="shared" si="53"/>
        <v>0</v>
      </c>
    </row>
    <row r="530" spans="2:37" ht="15.75">
      <c r="B530" s="16" t="s">
        <v>155</v>
      </c>
      <c r="C530" s="15">
        <f>+C526+C527+C528+C529</f>
        <v>0</v>
      </c>
      <c r="D530" s="15">
        <f aca="true" t="shared" si="57" ref="D530:AH530">+D526+D527+D528+D529</f>
        <v>0</v>
      </c>
      <c r="E530" s="15">
        <f t="shared" si="57"/>
        <v>0</v>
      </c>
      <c r="F530" s="15">
        <f t="shared" si="57"/>
        <v>0</v>
      </c>
      <c r="G530" s="15">
        <f t="shared" si="57"/>
        <v>0</v>
      </c>
      <c r="H530" s="15">
        <f t="shared" si="57"/>
        <v>0</v>
      </c>
      <c r="I530" s="15">
        <f t="shared" si="57"/>
        <v>0</v>
      </c>
      <c r="J530" s="15">
        <f t="shared" si="57"/>
        <v>0</v>
      </c>
      <c r="K530" s="15">
        <f t="shared" si="57"/>
        <v>0</v>
      </c>
      <c r="L530" s="15">
        <f t="shared" si="57"/>
        <v>0</v>
      </c>
      <c r="M530" s="15">
        <f t="shared" si="57"/>
        <v>0</v>
      </c>
      <c r="N530" s="15">
        <f t="shared" si="57"/>
        <v>0</v>
      </c>
      <c r="O530" s="15">
        <f t="shared" si="57"/>
        <v>0</v>
      </c>
      <c r="P530" s="15">
        <f t="shared" si="57"/>
        <v>0</v>
      </c>
      <c r="Q530" s="15">
        <f t="shared" si="57"/>
        <v>0</v>
      </c>
      <c r="R530" s="15">
        <f t="shared" si="57"/>
        <v>0</v>
      </c>
      <c r="S530" s="15">
        <f t="shared" si="57"/>
        <v>0</v>
      </c>
      <c r="T530" s="15">
        <f t="shared" si="57"/>
        <v>0</v>
      </c>
      <c r="U530" s="15">
        <f t="shared" si="57"/>
        <v>0</v>
      </c>
      <c r="V530" s="15">
        <f t="shared" si="57"/>
        <v>0</v>
      </c>
      <c r="W530" s="15">
        <f t="shared" si="57"/>
        <v>0</v>
      </c>
      <c r="X530" s="15">
        <f t="shared" si="57"/>
        <v>0</v>
      </c>
      <c r="Y530" s="15">
        <f t="shared" si="57"/>
        <v>0</v>
      </c>
      <c r="Z530" s="15">
        <f t="shared" si="57"/>
        <v>0</v>
      </c>
      <c r="AA530" s="15">
        <f t="shared" si="57"/>
        <v>0</v>
      </c>
      <c r="AB530" s="15">
        <f t="shared" si="57"/>
        <v>0</v>
      </c>
      <c r="AC530" s="15">
        <f t="shared" si="57"/>
        <v>0</v>
      </c>
      <c r="AD530" s="15">
        <f t="shared" si="57"/>
        <v>0</v>
      </c>
      <c r="AE530" s="15">
        <f t="shared" si="57"/>
        <v>0</v>
      </c>
      <c r="AF530" s="15">
        <f t="shared" si="57"/>
        <v>0</v>
      </c>
      <c r="AG530" s="15">
        <f t="shared" si="57"/>
        <v>0</v>
      </c>
      <c r="AH530" s="15">
        <f t="shared" si="57"/>
        <v>0</v>
      </c>
      <c r="AI530" s="24">
        <f t="shared" si="51"/>
        <v>0</v>
      </c>
      <c r="AJ530" s="24">
        <f t="shared" si="52"/>
        <v>0</v>
      </c>
      <c r="AK530" s="15">
        <f t="shared" si="53"/>
        <v>0</v>
      </c>
    </row>
    <row r="531" spans="2:37" ht="15.75">
      <c r="B531" s="18" t="s">
        <v>38</v>
      </c>
      <c r="C531" s="15">
        <f>+C530+C525+C520+C515</f>
        <v>0</v>
      </c>
      <c r="D531" s="15">
        <f aca="true" t="shared" si="58" ref="D531:AH531">+D530+D525+D520+D515</f>
        <v>0</v>
      </c>
      <c r="E531" s="15">
        <f t="shared" si="58"/>
        <v>0</v>
      </c>
      <c r="F531" s="15">
        <f t="shared" si="58"/>
        <v>0</v>
      </c>
      <c r="G531" s="15">
        <f t="shared" si="58"/>
        <v>0</v>
      </c>
      <c r="H531" s="15">
        <f t="shared" si="58"/>
        <v>0</v>
      </c>
      <c r="I531" s="15">
        <f t="shared" si="58"/>
        <v>0</v>
      </c>
      <c r="J531" s="15">
        <f t="shared" si="58"/>
        <v>0</v>
      </c>
      <c r="K531" s="15">
        <f t="shared" si="58"/>
        <v>0</v>
      </c>
      <c r="L531" s="15">
        <f t="shared" si="58"/>
        <v>0</v>
      </c>
      <c r="M531" s="15">
        <f t="shared" si="58"/>
        <v>0</v>
      </c>
      <c r="N531" s="15">
        <f t="shared" si="58"/>
        <v>0</v>
      </c>
      <c r="O531" s="15">
        <f t="shared" si="58"/>
        <v>0</v>
      </c>
      <c r="P531" s="15">
        <f t="shared" si="58"/>
        <v>0</v>
      </c>
      <c r="Q531" s="15">
        <f t="shared" si="58"/>
        <v>0</v>
      </c>
      <c r="R531" s="15">
        <f t="shared" si="58"/>
        <v>0</v>
      </c>
      <c r="S531" s="15">
        <f t="shared" si="58"/>
        <v>0</v>
      </c>
      <c r="T531" s="15">
        <f t="shared" si="58"/>
        <v>0</v>
      </c>
      <c r="U531" s="15">
        <f t="shared" si="58"/>
        <v>0</v>
      </c>
      <c r="V531" s="15">
        <f t="shared" si="58"/>
        <v>0</v>
      </c>
      <c r="W531" s="15">
        <f t="shared" si="58"/>
        <v>0</v>
      </c>
      <c r="X531" s="15">
        <f t="shared" si="58"/>
        <v>0</v>
      </c>
      <c r="Y531" s="15">
        <f t="shared" si="58"/>
        <v>0</v>
      </c>
      <c r="Z531" s="15">
        <f t="shared" si="58"/>
        <v>0</v>
      </c>
      <c r="AA531" s="15">
        <f t="shared" si="58"/>
        <v>0</v>
      </c>
      <c r="AB531" s="15">
        <f t="shared" si="58"/>
        <v>0</v>
      </c>
      <c r="AC531" s="15">
        <f t="shared" si="58"/>
        <v>0</v>
      </c>
      <c r="AD531" s="15">
        <f t="shared" si="58"/>
        <v>0</v>
      </c>
      <c r="AE531" s="15">
        <f t="shared" si="58"/>
        <v>0</v>
      </c>
      <c r="AF531" s="15">
        <f t="shared" si="58"/>
        <v>0</v>
      </c>
      <c r="AG531" s="15">
        <f t="shared" si="58"/>
        <v>0</v>
      </c>
      <c r="AH531" s="15">
        <f t="shared" si="58"/>
        <v>0</v>
      </c>
      <c r="AI531" s="24">
        <f t="shared" si="51"/>
        <v>0</v>
      </c>
      <c r="AJ531" s="24">
        <f t="shared" si="52"/>
        <v>0</v>
      </c>
      <c r="AK531" s="15">
        <f t="shared" si="53"/>
        <v>0</v>
      </c>
    </row>
    <row r="532" ht="15.75">
      <c r="AN532" s="54"/>
    </row>
    <row r="533" s="54" customFormat="1" ht="15.75">
      <c r="B533" s="68" t="s">
        <v>331</v>
      </c>
    </row>
    <row r="534" s="54" customFormat="1" ht="15.75">
      <c r="B534" s="68"/>
    </row>
    <row r="535" spans="2:27" s="54" customFormat="1" ht="15.75">
      <c r="B535" s="311" t="s">
        <v>274</v>
      </c>
      <c r="C535" s="311" t="s">
        <v>273</v>
      </c>
      <c r="D535" s="299" t="s">
        <v>168</v>
      </c>
      <c r="E535" s="216" t="s">
        <v>92</v>
      </c>
      <c r="F535" s="216"/>
      <c r="G535" s="216" t="s">
        <v>93</v>
      </c>
      <c r="H535" s="216"/>
      <c r="I535" s="216" t="s">
        <v>156</v>
      </c>
      <c r="J535" s="216"/>
      <c r="K535" s="216" t="s">
        <v>56</v>
      </c>
      <c r="L535" s="216"/>
      <c r="M535" s="225" t="s">
        <v>158</v>
      </c>
      <c r="N535" s="225"/>
      <c r="O535" s="225" t="s">
        <v>159</v>
      </c>
      <c r="P535" s="225"/>
      <c r="Q535" s="216" t="s">
        <v>55</v>
      </c>
      <c r="R535" s="216"/>
      <c r="S535" s="217" t="s">
        <v>127</v>
      </c>
      <c r="T535" s="218"/>
      <c r="U535" s="217" t="s">
        <v>22</v>
      </c>
      <c r="V535" s="218"/>
      <c r="W535" s="308" t="s">
        <v>293</v>
      </c>
      <c r="X535" s="309"/>
      <c r="Y535" s="305" t="s">
        <v>294</v>
      </c>
      <c r="Z535" s="306"/>
      <c r="AA535" s="306"/>
    </row>
    <row r="536" spans="2:27" s="54" customFormat="1" ht="15.75">
      <c r="B536" s="311"/>
      <c r="C536" s="311"/>
      <c r="D536" s="300"/>
      <c r="E536" s="39" t="s">
        <v>35</v>
      </c>
      <c r="F536" s="39" t="s">
        <v>36</v>
      </c>
      <c r="G536" s="131" t="s">
        <v>35</v>
      </c>
      <c r="H536" s="131" t="s">
        <v>36</v>
      </c>
      <c r="I536" s="131" t="s">
        <v>35</v>
      </c>
      <c r="J536" s="131" t="s">
        <v>36</v>
      </c>
      <c r="K536" s="131" t="s">
        <v>35</v>
      </c>
      <c r="L536" s="131" t="s">
        <v>36</v>
      </c>
      <c r="M536" s="131" t="s">
        <v>35</v>
      </c>
      <c r="N536" s="131" t="s">
        <v>36</v>
      </c>
      <c r="O536" s="131" t="s">
        <v>35</v>
      </c>
      <c r="P536" s="131" t="s">
        <v>36</v>
      </c>
      <c r="Q536" s="131" t="s">
        <v>35</v>
      </c>
      <c r="R536" s="131" t="s">
        <v>36</v>
      </c>
      <c r="S536" s="131" t="s">
        <v>35</v>
      </c>
      <c r="T536" s="131" t="s">
        <v>36</v>
      </c>
      <c r="U536" s="131" t="s">
        <v>35</v>
      </c>
      <c r="V536" s="131" t="s">
        <v>36</v>
      </c>
      <c r="W536" s="159" t="s">
        <v>35</v>
      </c>
      <c r="X536" s="157" t="s">
        <v>36</v>
      </c>
      <c r="Y536" s="159" t="s">
        <v>35</v>
      </c>
      <c r="Z536" s="157" t="s">
        <v>36</v>
      </c>
      <c r="AA536" s="158" t="s">
        <v>37</v>
      </c>
    </row>
    <row r="537" spans="2:27" s="54" customFormat="1" ht="15.75" customHeight="1">
      <c r="B537" s="240" t="s">
        <v>96</v>
      </c>
      <c r="C537" s="240" t="s">
        <v>96</v>
      </c>
      <c r="D537" s="153" t="s">
        <v>169</v>
      </c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>
        <f>E537+G537+I537+K537+M537+O537+Q537+S537</f>
        <v>0</v>
      </c>
      <c r="V537" s="14">
        <f>F537+H537+J537+L537+N537+P537+R537+T537</f>
        <v>0</v>
      </c>
      <c r="W537" s="206">
        <f>U537+U538+U539+U540</f>
        <v>0</v>
      </c>
      <c r="X537" s="206">
        <f>V537+V538+V539+V540</f>
        <v>0</v>
      </c>
      <c r="Y537" s="206">
        <f>W537</f>
        <v>0</v>
      </c>
      <c r="Z537" s="206">
        <f>X537</f>
        <v>0</v>
      </c>
      <c r="AA537" s="206">
        <f>Z537+Y537</f>
        <v>0</v>
      </c>
    </row>
    <row r="538" spans="2:27" s="54" customFormat="1" ht="15.75">
      <c r="B538" s="240"/>
      <c r="C538" s="240"/>
      <c r="D538" s="153" t="s">
        <v>170</v>
      </c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>
        <f aca="true" t="shared" si="59" ref="U538:U601">E538+G538+I538+K538+M538+O538+Q538+S538</f>
        <v>0</v>
      </c>
      <c r="V538" s="14">
        <f aca="true" t="shared" si="60" ref="V538:V601">F538+H538+J538+L538+N538+P538+R538+T538</f>
        <v>0</v>
      </c>
      <c r="W538" s="207"/>
      <c r="X538" s="207"/>
      <c r="Y538" s="207"/>
      <c r="Z538" s="207"/>
      <c r="AA538" s="207"/>
    </row>
    <row r="539" spans="2:27" s="54" customFormat="1" ht="15.75">
      <c r="B539" s="240"/>
      <c r="C539" s="240"/>
      <c r="D539" s="153" t="s">
        <v>171</v>
      </c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>
        <f t="shared" si="59"/>
        <v>0</v>
      </c>
      <c r="V539" s="14">
        <f t="shared" si="60"/>
        <v>0</v>
      </c>
      <c r="W539" s="207"/>
      <c r="X539" s="207"/>
      <c r="Y539" s="207"/>
      <c r="Z539" s="207"/>
      <c r="AA539" s="207"/>
    </row>
    <row r="540" spans="2:27" s="54" customFormat="1" ht="15.75">
      <c r="B540" s="240"/>
      <c r="C540" s="240"/>
      <c r="D540" s="153" t="s">
        <v>172</v>
      </c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>
        <f t="shared" si="59"/>
        <v>0</v>
      </c>
      <c r="V540" s="14">
        <f t="shared" si="60"/>
        <v>0</v>
      </c>
      <c r="W540" s="208"/>
      <c r="X540" s="208"/>
      <c r="Y540" s="208"/>
      <c r="Z540" s="208"/>
      <c r="AA540" s="208"/>
    </row>
    <row r="541" spans="2:27" s="54" customFormat="1" ht="15.75" customHeight="1">
      <c r="B541" s="240" t="s">
        <v>246</v>
      </c>
      <c r="C541" s="240" t="s">
        <v>245</v>
      </c>
      <c r="D541" s="153" t="s">
        <v>173</v>
      </c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>
        <f t="shared" si="59"/>
        <v>0</v>
      </c>
      <c r="V541" s="14">
        <f t="shared" si="60"/>
        <v>0</v>
      </c>
      <c r="W541" s="206">
        <f>U541+U542+U543+U544+U545</f>
        <v>0</v>
      </c>
      <c r="X541" s="206">
        <f>V541+V542+V543+V544+V545</f>
        <v>0</v>
      </c>
      <c r="Y541" s="206">
        <f>W541+W546+W549</f>
        <v>0</v>
      </c>
      <c r="Z541" s="206">
        <f>X541+X546+X549</f>
        <v>0</v>
      </c>
      <c r="AA541" s="219">
        <f>Z541+Y541</f>
        <v>0</v>
      </c>
    </row>
    <row r="542" spans="2:27" s="54" customFormat="1" ht="15.75">
      <c r="B542" s="240"/>
      <c r="C542" s="240"/>
      <c r="D542" s="153" t="s">
        <v>174</v>
      </c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>
        <f t="shared" si="59"/>
        <v>0</v>
      </c>
      <c r="V542" s="14">
        <f t="shared" si="60"/>
        <v>0</v>
      </c>
      <c r="W542" s="207"/>
      <c r="X542" s="207"/>
      <c r="Y542" s="207"/>
      <c r="Z542" s="207"/>
      <c r="AA542" s="220"/>
    </row>
    <row r="543" spans="2:27" s="54" customFormat="1" ht="15.75">
      <c r="B543" s="240"/>
      <c r="C543" s="240"/>
      <c r="D543" s="153" t="s">
        <v>175</v>
      </c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>
        <f t="shared" si="59"/>
        <v>0</v>
      </c>
      <c r="V543" s="14">
        <f t="shared" si="60"/>
        <v>0</v>
      </c>
      <c r="W543" s="207"/>
      <c r="X543" s="207"/>
      <c r="Y543" s="207"/>
      <c r="Z543" s="207"/>
      <c r="AA543" s="220"/>
    </row>
    <row r="544" spans="2:27" s="54" customFormat="1" ht="15.75">
      <c r="B544" s="240"/>
      <c r="C544" s="240"/>
      <c r="D544" s="153" t="s">
        <v>176</v>
      </c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>
        <f t="shared" si="59"/>
        <v>0</v>
      </c>
      <c r="V544" s="14">
        <f t="shared" si="60"/>
        <v>0</v>
      </c>
      <c r="W544" s="207"/>
      <c r="X544" s="207"/>
      <c r="Y544" s="207"/>
      <c r="Z544" s="207"/>
      <c r="AA544" s="220"/>
    </row>
    <row r="545" spans="2:27" s="54" customFormat="1" ht="15.75">
      <c r="B545" s="240"/>
      <c r="C545" s="240"/>
      <c r="D545" s="153" t="s">
        <v>177</v>
      </c>
      <c r="E545" s="4"/>
      <c r="F545" s="4"/>
      <c r="G545" s="4"/>
      <c r="H545" s="4"/>
      <c r="I545" s="4"/>
      <c r="J545" s="4"/>
      <c r="K545" s="154"/>
      <c r="L545" s="154"/>
      <c r="M545" s="154"/>
      <c r="N545" s="4"/>
      <c r="O545" s="4"/>
      <c r="P545" s="4"/>
      <c r="Q545" s="4"/>
      <c r="R545" s="4"/>
      <c r="S545" s="4"/>
      <c r="T545" s="4"/>
      <c r="U545" s="14">
        <f t="shared" si="59"/>
        <v>0</v>
      </c>
      <c r="V545" s="14">
        <f t="shared" si="60"/>
        <v>0</v>
      </c>
      <c r="W545" s="208"/>
      <c r="X545" s="208"/>
      <c r="Y545" s="207"/>
      <c r="Z545" s="207"/>
      <c r="AA545" s="220"/>
    </row>
    <row r="546" spans="2:27" s="54" customFormat="1" ht="15.75" customHeight="1">
      <c r="B546" s="240"/>
      <c r="C546" s="240" t="s">
        <v>247</v>
      </c>
      <c r="D546" s="153" t="s">
        <v>178</v>
      </c>
      <c r="E546" s="4"/>
      <c r="F546" s="4"/>
      <c r="G546" s="4"/>
      <c r="H546" s="4"/>
      <c r="I546" s="4"/>
      <c r="J546" s="4"/>
      <c r="K546" s="154"/>
      <c r="L546" s="154"/>
      <c r="M546" s="154"/>
      <c r="N546" s="4"/>
      <c r="O546" s="4"/>
      <c r="P546" s="4"/>
      <c r="Q546" s="4"/>
      <c r="R546" s="4"/>
      <c r="S546" s="4"/>
      <c r="T546" s="4"/>
      <c r="U546" s="14">
        <f t="shared" si="59"/>
        <v>0</v>
      </c>
      <c r="V546" s="14">
        <f t="shared" si="60"/>
        <v>0</v>
      </c>
      <c r="W546" s="206">
        <f>U546+U547+U548</f>
        <v>0</v>
      </c>
      <c r="X546" s="206">
        <f>V546+V547+V548</f>
        <v>0</v>
      </c>
      <c r="Y546" s="207"/>
      <c r="Z546" s="207"/>
      <c r="AA546" s="220"/>
    </row>
    <row r="547" spans="2:27" s="54" customFormat="1" ht="15.75">
      <c r="B547" s="240"/>
      <c r="C547" s="240"/>
      <c r="D547" s="153" t="s">
        <v>179</v>
      </c>
      <c r="E547" s="4"/>
      <c r="F547" s="4"/>
      <c r="G547" s="4"/>
      <c r="H547" s="4"/>
      <c r="I547" s="4"/>
      <c r="J547" s="4"/>
      <c r="K547" s="154"/>
      <c r="L547" s="154"/>
      <c r="M547" s="154"/>
      <c r="N547" s="4"/>
      <c r="O547" s="4"/>
      <c r="P547" s="4"/>
      <c r="Q547" s="4"/>
      <c r="R547" s="4"/>
      <c r="S547" s="4"/>
      <c r="T547" s="4"/>
      <c r="U547" s="14">
        <f t="shared" si="59"/>
        <v>0</v>
      </c>
      <c r="V547" s="14">
        <f t="shared" si="60"/>
        <v>0</v>
      </c>
      <c r="W547" s="207"/>
      <c r="X547" s="207"/>
      <c r="Y547" s="207"/>
      <c r="Z547" s="207"/>
      <c r="AA547" s="220"/>
    </row>
    <row r="548" spans="2:27" s="54" customFormat="1" ht="15.75">
      <c r="B548" s="240"/>
      <c r="C548" s="240"/>
      <c r="D548" s="153" t="s">
        <v>180</v>
      </c>
      <c r="E548" s="4"/>
      <c r="F548" s="4"/>
      <c r="G548" s="4"/>
      <c r="H548" s="4"/>
      <c r="I548" s="4"/>
      <c r="J548" s="4"/>
      <c r="K548" s="154"/>
      <c r="L548" s="154"/>
      <c r="M548" s="154"/>
      <c r="N548" s="4"/>
      <c r="O548" s="4"/>
      <c r="P548" s="4"/>
      <c r="Q548" s="4"/>
      <c r="R548" s="4"/>
      <c r="S548" s="4"/>
      <c r="T548" s="4"/>
      <c r="U548" s="14">
        <f t="shared" si="59"/>
        <v>0</v>
      </c>
      <c r="V548" s="14">
        <f t="shared" si="60"/>
        <v>0</v>
      </c>
      <c r="W548" s="208"/>
      <c r="X548" s="208"/>
      <c r="Y548" s="207"/>
      <c r="Z548" s="207"/>
      <c r="AA548" s="220"/>
    </row>
    <row r="549" spans="2:27" s="54" customFormat="1" ht="15.75">
      <c r="B549" s="240"/>
      <c r="C549" s="240" t="s">
        <v>248</v>
      </c>
      <c r="D549" s="153" t="s">
        <v>181</v>
      </c>
      <c r="E549" s="4"/>
      <c r="F549" s="4"/>
      <c r="G549" s="4"/>
      <c r="H549" s="4"/>
      <c r="I549" s="4"/>
      <c r="J549" s="4"/>
      <c r="K549" s="154"/>
      <c r="L549" s="154"/>
      <c r="M549" s="154"/>
      <c r="N549" s="4"/>
      <c r="O549" s="4"/>
      <c r="P549" s="4"/>
      <c r="Q549" s="4"/>
      <c r="R549" s="4"/>
      <c r="S549" s="4"/>
      <c r="T549" s="4"/>
      <c r="U549" s="14">
        <f t="shared" si="59"/>
        <v>0</v>
      </c>
      <c r="V549" s="14">
        <f t="shared" si="60"/>
        <v>0</v>
      </c>
      <c r="W549" s="206">
        <f>U549+U550</f>
        <v>0</v>
      </c>
      <c r="X549" s="206">
        <f>V549+V550</f>
        <v>0</v>
      </c>
      <c r="Y549" s="207"/>
      <c r="Z549" s="207"/>
      <c r="AA549" s="220"/>
    </row>
    <row r="550" spans="2:27" s="54" customFormat="1" ht="15.75">
      <c r="B550" s="240"/>
      <c r="C550" s="240"/>
      <c r="D550" s="153" t="s">
        <v>182</v>
      </c>
      <c r="E550" s="4"/>
      <c r="F550" s="4"/>
      <c r="G550" s="4"/>
      <c r="H550" s="4"/>
      <c r="I550" s="4"/>
      <c r="J550" s="4"/>
      <c r="K550" s="154"/>
      <c r="L550" s="154"/>
      <c r="M550" s="154"/>
      <c r="N550" s="4"/>
      <c r="O550" s="4"/>
      <c r="P550" s="4"/>
      <c r="Q550" s="4"/>
      <c r="R550" s="4"/>
      <c r="S550" s="4"/>
      <c r="T550" s="4"/>
      <c r="U550" s="14">
        <f t="shared" si="59"/>
        <v>0</v>
      </c>
      <c r="V550" s="14">
        <f t="shared" si="60"/>
        <v>0</v>
      </c>
      <c r="W550" s="208"/>
      <c r="X550" s="208"/>
      <c r="Y550" s="208"/>
      <c r="Z550" s="208"/>
      <c r="AA550" s="221"/>
    </row>
    <row r="551" spans="2:27" s="54" customFormat="1" ht="15.75" customHeight="1">
      <c r="B551" s="240" t="s">
        <v>250</v>
      </c>
      <c r="C551" s="240" t="s">
        <v>249</v>
      </c>
      <c r="D551" s="153" t="s">
        <v>183</v>
      </c>
      <c r="E551" s="4"/>
      <c r="F551" s="4"/>
      <c r="G551" s="4"/>
      <c r="H551" s="4"/>
      <c r="I551" s="4"/>
      <c r="J551" s="4"/>
      <c r="K551" s="154"/>
      <c r="L551" s="154"/>
      <c r="M551" s="154"/>
      <c r="N551" s="4"/>
      <c r="O551" s="4"/>
      <c r="P551" s="4"/>
      <c r="Q551" s="4"/>
      <c r="R551" s="4"/>
      <c r="S551" s="4"/>
      <c r="T551" s="4"/>
      <c r="U551" s="14">
        <f t="shared" si="59"/>
        <v>0</v>
      </c>
      <c r="V551" s="14">
        <f t="shared" si="60"/>
        <v>0</v>
      </c>
      <c r="W551" s="206">
        <f>U551+U552+U553+U554</f>
        <v>0</v>
      </c>
      <c r="X551" s="206">
        <f>V551+V552+V553+V554</f>
        <v>0</v>
      </c>
      <c r="Y551" s="206">
        <f>W551+W555</f>
        <v>0</v>
      </c>
      <c r="Z551" s="206">
        <f>X551+X555</f>
        <v>0</v>
      </c>
      <c r="AA551" s="206">
        <f>Z551+Y551</f>
        <v>0</v>
      </c>
    </row>
    <row r="552" spans="2:27" s="54" customFormat="1" ht="15.75">
      <c r="B552" s="240"/>
      <c r="C552" s="240"/>
      <c r="D552" s="153" t="s">
        <v>184</v>
      </c>
      <c r="E552" s="4"/>
      <c r="F552" s="4"/>
      <c r="G552" s="4"/>
      <c r="H552" s="4"/>
      <c r="I552" s="4"/>
      <c r="J552" s="4"/>
      <c r="K552" s="154"/>
      <c r="L552" s="154"/>
      <c r="M552" s="154"/>
      <c r="N552" s="4"/>
      <c r="O552" s="4"/>
      <c r="P552" s="4"/>
      <c r="Q552" s="4"/>
      <c r="R552" s="4"/>
      <c r="S552" s="4"/>
      <c r="T552" s="4"/>
      <c r="U552" s="14">
        <f t="shared" si="59"/>
        <v>0</v>
      </c>
      <c r="V552" s="14">
        <f t="shared" si="60"/>
        <v>0</v>
      </c>
      <c r="W552" s="207"/>
      <c r="X552" s="207"/>
      <c r="Y552" s="207"/>
      <c r="Z552" s="207"/>
      <c r="AA552" s="207"/>
    </row>
    <row r="553" spans="2:27" s="54" customFormat="1" ht="15.75">
      <c r="B553" s="240"/>
      <c r="C553" s="240"/>
      <c r="D553" s="153" t="s">
        <v>185</v>
      </c>
      <c r="E553" s="4"/>
      <c r="F553" s="4"/>
      <c r="G553" s="4"/>
      <c r="H553" s="4"/>
      <c r="I553" s="4"/>
      <c r="J553" s="4"/>
      <c r="K553" s="154"/>
      <c r="L553" s="154"/>
      <c r="M553" s="154"/>
      <c r="N553" s="4"/>
      <c r="O553" s="4"/>
      <c r="P553" s="4"/>
      <c r="Q553" s="4"/>
      <c r="R553" s="4"/>
      <c r="S553" s="4"/>
      <c r="T553" s="4"/>
      <c r="U553" s="14">
        <f t="shared" si="59"/>
        <v>0</v>
      </c>
      <c r="V553" s="14">
        <f t="shared" si="60"/>
        <v>0</v>
      </c>
      <c r="W553" s="207"/>
      <c r="X553" s="207"/>
      <c r="Y553" s="207"/>
      <c r="Z553" s="207"/>
      <c r="AA553" s="207"/>
    </row>
    <row r="554" spans="2:27" s="54" customFormat="1" ht="15.75">
      <c r="B554" s="240"/>
      <c r="C554" s="240"/>
      <c r="D554" s="153" t="s">
        <v>186</v>
      </c>
      <c r="E554" s="4"/>
      <c r="F554" s="4"/>
      <c r="G554" s="4"/>
      <c r="H554" s="4"/>
      <c r="I554" s="4"/>
      <c r="J554" s="4"/>
      <c r="K554" s="154"/>
      <c r="L554" s="154"/>
      <c r="M554" s="154"/>
      <c r="N554" s="4"/>
      <c r="O554" s="4"/>
      <c r="P554" s="4"/>
      <c r="Q554" s="4"/>
      <c r="R554" s="4"/>
      <c r="S554" s="4"/>
      <c r="T554" s="4"/>
      <c r="U554" s="14">
        <f t="shared" si="59"/>
        <v>0</v>
      </c>
      <c r="V554" s="14">
        <f t="shared" si="60"/>
        <v>0</v>
      </c>
      <c r="W554" s="208"/>
      <c r="X554" s="208"/>
      <c r="Y554" s="207"/>
      <c r="Z554" s="207"/>
      <c r="AA554" s="207"/>
    </row>
    <row r="555" spans="2:27" s="54" customFormat="1" ht="15.75" customHeight="1">
      <c r="B555" s="240"/>
      <c r="C555" s="240" t="s">
        <v>251</v>
      </c>
      <c r="D555" s="153" t="s">
        <v>187</v>
      </c>
      <c r="E555" s="4"/>
      <c r="F555" s="4"/>
      <c r="G555" s="4"/>
      <c r="H555" s="4"/>
      <c r="I555" s="4"/>
      <c r="J555" s="4"/>
      <c r="K555" s="154"/>
      <c r="L555" s="154"/>
      <c r="M555" s="154"/>
      <c r="N555" s="4"/>
      <c r="O555" s="4"/>
      <c r="P555" s="4"/>
      <c r="Q555" s="4"/>
      <c r="R555" s="4"/>
      <c r="S555" s="4"/>
      <c r="T555" s="4"/>
      <c r="U555" s="14">
        <f t="shared" si="59"/>
        <v>0</v>
      </c>
      <c r="V555" s="14">
        <f t="shared" si="60"/>
        <v>0</v>
      </c>
      <c r="W555" s="226">
        <f>U555+U556</f>
        <v>0</v>
      </c>
      <c r="X555" s="226">
        <f>V555+V556</f>
        <v>0</v>
      </c>
      <c r="Y555" s="207"/>
      <c r="Z555" s="207"/>
      <c r="AA555" s="207"/>
    </row>
    <row r="556" spans="2:27" s="54" customFormat="1" ht="15.75">
      <c r="B556" s="240"/>
      <c r="C556" s="240"/>
      <c r="D556" s="153" t="s">
        <v>188</v>
      </c>
      <c r="E556" s="4"/>
      <c r="F556" s="4"/>
      <c r="G556" s="4"/>
      <c r="H556" s="4"/>
      <c r="I556" s="4"/>
      <c r="J556" s="4"/>
      <c r="K556" s="154"/>
      <c r="L556" s="154"/>
      <c r="M556" s="154"/>
      <c r="N556" s="4"/>
      <c r="O556" s="4"/>
      <c r="P556" s="4"/>
      <c r="Q556" s="4"/>
      <c r="R556" s="4"/>
      <c r="S556" s="4"/>
      <c r="T556" s="4"/>
      <c r="U556" s="14">
        <f t="shared" si="59"/>
        <v>0</v>
      </c>
      <c r="V556" s="14">
        <f t="shared" si="60"/>
        <v>0</v>
      </c>
      <c r="W556" s="227"/>
      <c r="X556" s="227"/>
      <c r="Y556" s="208"/>
      <c r="Z556" s="208"/>
      <c r="AA556" s="208"/>
    </row>
    <row r="557" spans="2:27" s="54" customFormat="1" ht="15.75" customHeight="1">
      <c r="B557" s="240" t="s">
        <v>253</v>
      </c>
      <c r="C557" s="240" t="s">
        <v>252</v>
      </c>
      <c r="D557" s="153" t="s">
        <v>189</v>
      </c>
      <c r="E557" s="4"/>
      <c r="F557" s="4"/>
      <c r="G557" s="4"/>
      <c r="H557" s="4"/>
      <c r="I557" s="4"/>
      <c r="J557" s="4"/>
      <c r="K557" s="154"/>
      <c r="L557" s="154"/>
      <c r="M557" s="154"/>
      <c r="N557" s="4"/>
      <c r="O557" s="4"/>
      <c r="P557" s="4"/>
      <c r="Q557" s="4"/>
      <c r="R557" s="4"/>
      <c r="S557" s="4"/>
      <c r="T557" s="4"/>
      <c r="U557" s="14">
        <f t="shared" si="59"/>
        <v>0</v>
      </c>
      <c r="V557" s="14">
        <f t="shared" si="60"/>
        <v>0</v>
      </c>
      <c r="W557" s="206">
        <f>U557+U558+U559+U560+U561+U562+U563</f>
        <v>0</v>
      </c>
      <c r="X557" s="206">
        <f>V557+V558+V559+V560+V561+V562+V563</f>
        <v>0</v>
      </c>
      <c r="Y557" s="206">
        <f>W557+W564</f>
        <v>0</v>
      </c>
      <c r="Z557" s="206">
        <f>X557+X564</f>
        <v>0</v>
      </c>
      <c r="AA557" s="206">
        <f>Z557+Y557</f>
        <v>0</v>
      </c>
    </row>
    <row r="558" spans="2:27" s="54" customFormat="1" ht="15.75">
      <c r="B558" s="240"/>
      <c r="C558" s="240"/>
      <c r="D558" s="153" t="s">
        <v>190</v>
      </c>
      <c r="E558" s="4"/>
      <c r="F558" s="4"/>
      <c r="G558" s="4"/>
      <c r="H558" s="4"/>
      <c r="I558" s="4"/>
      <c r="J558" s="4"/>
      <c r="K558" s="154"/>
      <c r="L558" s="154"/>
      <c r="M558" s="154"/>
      <c r="N558" s="4"/>
      <c r="O558" s="4"/>
      <c r="P558" s="4"/>
      <c r="Q558" s="4"/>
      <c r="R558" s="4"/>
      <c r="S558" s="4"/>
      <c r="T558" s="4"/>
      <c r="U558" s="14">
        <f t="shared" si="59"/>
        <v>0</v>
      </c>
      <c r="V558" s="14">
        <f t="shared" si="60"/>
        <v>0</v>
      </c>
      <c r="W558" s="207"/>
      <c r="X558" s="207"/>
      <c r="Y558" s="207"/>
      <c r="Z558" s="207"/>
      <c r="AA558" s="207"/>
    </row>
    <row r="559" spans="2:27" s="54" customFormat="1" ht="15.75">
      <c r="B559" s="240"/>
      <c r="C559" s="240"/>
      <c r="D559" s="153" t="s">
        <v>191</v>
      </c>
      <c r="E559" s="4"/>
      <c r="F559" s="4"/>
      <c r="G559" s="4"/>
      <c r="H559" s="4"/>
      <c r="I559" s="4"/>
      <c r="J559" s="4"/>
      <c r="K559" s="154"/>
      <c r="L559" s="154"/>
      <c r="M559" s="154"/>
      <c r="N559" s="4"/>
      <c r="O559" s="4"/>
      <c r="P559" s="4"/>
      <c r="Q559" s="4"/>
      <c r="R559" s="4"/>
      <c r="S559" s="4"/>
      <c r="T559" s="4"/>
      <c r="U559" s="14">
        <f t="shared" si="59"/>
        <v>0</v>
      </c>
      <c r="V559" s="14">
        <f t="shared" si="60"/>
        <v>0</v>
      </c>
      <c r="W559" s="207"/>
      <c r="X559" s="207"/>
      <c r="Y559" s="207"/>
      <c r="Z559" s="207"/>
      <c r="AA559" s="207"/>
    </row>
    <row r="560" spans="2:27" s="54" customFormat="1" ht="15.75">
      <c r="B560" s="240"/>
      <c r="C560" s="240"/>
      <c r="D560" s="153" t="s">
        <v>192</v>
      </c>
      <c r="E560" s="4"/>
      <c r="F560" s="4"/>
      <c r="G560" s="4"/>
      <c r="H560" s="4"/>
      <c r="I560" s="4"/>
      <c r="J560" s="4"/>
      <c r="K560" s="154"/>
      <c r="L560" s="154"/>
      <c r="M560" s="154"/>
      <c r="N560" s="4"/>
      <c r="O560" s="4"/>
      <c r="P560" s="4"/>
      <c r="Q560" s="4"/>
      <c r="R560" s="4"/>
      <c r="S560" s="4"/>
      <c r="T560" s="4"/>
      <c r="U560" s="14">
        <f t="shared" si="59"/>
        <v>0</v>
      </c>
      <c r="V560" s="14">
        <f t="shared" si="60"/>
        <v>0</v>
      </c>
      <c r="W560" s="207"/>
      <c r="X560" s="207"/>
      <c r="Y560" s="207"/>
      <c r="Z560" s="207"/>
      <c r="AA560" s="207"/>
    </row>
    <row r="561" spans="2:27" s="54" customFormat="1" ht="15.75">
      <c r="B561" s="240"/>
      <c r="C561" s="240"/>
      <c r="D561" s="153" t="s">
        <v>193</v>
      </c>
      <c r="E561" s="4"/>
      <c r="F561" s="4"/>
      <c r="G561" s="4"/>
      <c r="H561" s="4"/>
      <c r="I561" s="4"/>
      <c r="J561" s="4"/>
      <c r="K561" s="154"/>
      <c r="L561" s="154"/>
      <c r="M561" s="154"/>
      <c r="N561" s="4"/>
      <c r="O561" s="4"/>
      <c r="P561" s="4"/>
      <c r="Q561" s="4"/>
      <c r="R561" s="4"/>
      <c r="S561" s="4"/>
      <c r="T561" s="4"/>
      <c r="U561" s="14">
        <f t="shared" si="59"/>
        <v>0</v>
      </c>
      <c r="V561" s="14">
        <f t="shared" si="60"/>
        <v>0</v>
      </c>
      <c r="W561" s="207"/>
      <c r="X561" s="207"/>
      <c r="Y561" s="207"/>
      <c r="Z561" s="207"/>
      <c r="AA561" s="207"/>
    </row>
    <row r="562" spans="2:27" s="54" customFormat="1" ht="15.75">
      <c r="B562" s="240"/>
      <c r="C562" s="240"/>
      <c r="D562" s="153" t="s">
        <v>194</v>
      </c>
      <c r="E562" s="4"/>
      <c r="F562" s="4"/>
      <c r="G562" s="4"/>
      <c r="H562" s="4"/>
      <c r="I562" s="4"/>
      <c r="J562" s="4"/>
      <c r="K562" s="154"/>
      <c r="L562" s="154"/>
      <c r="M562" s="154"/>
      <c r="N562" s="4"/>
      <c r="O562" s="4"/>
      <c r="P562" s="4"/>
      <c r="Q562" s="4"/>
      <c r="R562" s="4"/>
      <c r="S562" s="4"/>
      <c r="T562" s="4"/>
      <c r="U562" s="14">
        <f t="shared" si="59"/>
        <v>0</v>
      </c>
      <c r="V562" s="14">
        <f t="shared" si="60"/>
        <v>0</v>
      </c>
      <c r="W562" s="207"/>
      <c r="X562" s="207"/>
      <c r="Y562" s="207"/>
      <c r="Z562" s="207"/>
      <c r="AA562" s="207"/>
    </row>
    <row r="563" spans="2:27" s="54" customFormat="1" ht="15.75">
      <c r="B563" s="240"/>
      <c r="C563" s="240"/>
      <c r="D563" s="153" t="s">
        <v>195</v>
      </c>
      <c r="E563" s="4"/>
      <c r="F563" s="4"/>
      <c r="G563" s="4"/>
      <c r="H563" s="4"/>
      <c r="I563" s="4"/>
      <c r="J563" s="4"/>
      <c r="K563" s="154"/>
      <c r="L563" s="154"/>
      <c r="M563" s="154"/>
      <c r="N563" s="4"/>
      <c r="O563" s="4"/>
      <c r="P563" s="4"/>
      <c r="Q563" s="4"/>
      <c r="R563" s="4"/>
      <c r="S563" s="4"/>
      <c r="T563" s="4"/>
      <c r="U563" s="14">
        <f t="shared" si="59"/>
        <v>0</v>
      </c>
      <c r="V563" s="14">
        <f t="shared" si="60"/>
        <v>0</v>
      </c>
      <c r="W563" s="208"/>
      <c r="X563" s="208"/>
      <c r="Y563" s="207"/>
      <c r="Z563" s="207"/>
      <c r="AA563" s="207"/>
    </row>
    <row r="564" spans="2:27" s="54" customFormat="1" ht="15.75">
      <c r="B564" s="240"/>
      <c r="C564" s="156" t="s">
        <v>196</v>
      </c>
      <c r="D564" s="153" t="s">
        <v>196</v>
      </c>
      <c r="E564" s="4"/>
      <c r="F564" s="4"/>
      <c r="G564" s="4"/>
      <c r="H564" s="4"/>
      <c r="I564" s="4"/>
      <c r="J564" s="4"/>
      <c r="K564" s="154"/>
      <c r="L564" s="154"/>
      <c r="M564" s="154"/>
      <c r="N564" s="4"/>
      <c r="O564" s="4"/>
      <c r="P564" s="4"/>
      <c r="Q564" s="4"/>
      <c r="R564" s="4"/>
      <c r="S564" s="4"/>
      <c r="T564" s="4"/>
      <c r="U564" s="14">
        <f t="shared" si="59"/>
        <v>0</v>
      </c>
      <c r="V564" s="14">
        <f t="shared" si="60"/>
        <v>0</v>
      </c>
      <c r="W564" s="166">
        <f>U564</f>
        <v>0</v>
      </c>
      <c r="X564" s="166">
        <f>V564</f>
        <v>0</v>
      </c>
      <c r="Y564" s="208"/>
      <c r="Z564" s="208"/>
      <c r="AA564" s="208"/>
    </row>
    <row r="565" spans="2:27" s="54" customFormat="1" ht="15.75" customHeight="1">
      <c r="B565" s="240" t="s">
        <v>255</v>
      </c>
      <c r="C565" s="240" t="s">
        <v>254</v>
      </c>
      <c r="D565" s="153" t="s">
        <v>197</v>
      </c>
      <c r="E565" s="4"/>
      <c r="F565" s="4"/>
      <c r="G565" s="4"/>
      <c r="H565" s="4"/>
      <c r="I565" s="4"/>
      <c r="J565" s="4"/>
      <c r="K565" s="154"/>
      <c r="L565" s="154"/>
      <c r="M565" s="154"/>
      <c r="N565" s="4"/>
      <c r="O565" s="4"/>
      <c r="P565" s="4"/>
      <c r="Q565" s="4"/>
      <c r="R565" s="4"/>
      <c r="S565" s="4"/>
      <c r="T565" s="4"/>
      <c r="U565" s="14">
        <f t="shared" si="59"/>
        <v>0</v>
      </c>
      <c r="V565" s="14">
        <f t="shared" si="60"/>
        <v>0</v>
      </c>
      <c r="W565" s="206">
        <f>U565+U566</f>
        <v>0</v>
      </c>
      <c r="X565" s="206">
        <f>V565+V566</f>
        <v>0</v>
      </c>
      <c r="Y565" s="206">
        <f>W565+W567+W569+W572</f>
        <v>0</v>
      </c>
      <c r="Z565" s="206">
        <f>X565+X567+X569+X572</f>
        <v>0</v>
      </c>
      <c r="AA565" s="206">
        <f>Z565+Y565</f>
        <v>0</v>
      </c>
    </row>
    <row r="566" spans="2:27" s="54" customFormat="1" ht="15.75">
      <c r="B566" s="240"/>
      <c r="C566" s="240"/>
      <c r="D566" s="153" t="s">
        <v>198</v>
      </c>
      <c r="E566" s="4"/>
      <c r="F566" s="4"/>
      <c r="G566" s="4"/>
      <c r="H566" s="4"/>
      <c r="I566" s="4"/>
      <c r="J566" s="4"/>
      <c r="K566" s="154"/>
      <c r="L566" s="154"/>
      <c r="M566" s="154"/>
      <c r="N566" s="4"/>
      <c r="O566" s="4"/>
      <c r="P566" s="4"/>
      <c r="Q566" s="4"/>
      <c r="R566" s="4"/>
      <c r="S566" s="4"/>
      <c r="T566" s="4"/>
      <c r="U566" s="14">
        <f t="shared" si="59"/>
        <v>0</v>
      </c>
      <c r="V566" s="14">
        <f t="shared" si="60"/>
        <v>0</v>
      </c>
      <c r="W566" s="208"/>
      <c r="X566" s="208"/>
      <c r="Y566" s="207"/>
      <c r="Z566" s="207"/>
      <c r="AA566" s="207"/>
    </row>
    <row r="567" spans="2:27" s="54" customFormat="1" ht="15.75">
      <c r="B567" s="240"/>
      <c r="C567" s="240" t="s">
        <v>256</v>
      </c>
      <c r="D567" s="153" t="s">
        <v>199</v>
      </c>
      <c r="E567" s="4"/>
      <c r="F567" s="4"/>
      <c r="G567" s="4"/>
      <c r="H567" s="4"/>
      <c r="I567" s="4"/>
      <c r="J567" s="4"/>
      <c r="K567" s="154"/>
      <c r="L567" s="154"/>
      <c r="M567" s="154"/>
      <c r="N567" s="4"/>
      <c r="O567" s="4"/>
      <c r="P567" s="4"/>
      <c r="Q567" s="4"/>
      <c r="R567" s="4"/>
      <c r="S567" s="4"/>
      <c r="T567" s="4"/>
      <c r="U567" s="14">
        <f t="shared" si="59"/>
        <v>0</v>
      </c>
      <c r="V567" s="14">
        <f t="shared" si="60"/>
        <v>0</v>
      </c>
      <c r="W567" s="206">
        <f>U567+U568</f>
        <v>0</v>
      </c>
      <c r="X567" s="206">
        <f>V567+V568</f>
        <v>0</v>
      </c>
      <c r="Y567" s="207"/>
      <c r="Z567" s="207"/>
      <c r="AA567" s="207"/>
    </row>
    <row r="568" spans="2:27" s="54" customFormat="1" ht="15.75">
      <c r="B568" s="240"/>
      <c r="C568" s="240"/>
      <c r="D568" s="153" t="s">
        <v>200</v>
      </c>
      <c r="E568" s="4"/>
      <c r="F568" s="4"/>
      <c r="G568" s="4"/>
      <c r="H568" s="4"/>
      <c r="I568" s="4"/>
      <c r="J568" s="4"/>
      <c r="K568" s="154"/>
      <c r="L568" s="154"/>
      <c r="M568" s="154"/>
      <c r="N568" s="4"/>
      <c r="O568" s="4"/>
      <c r="P568" s="4"/>
      <c r="Q568" s="4"/>
      <c r="R568" s="4"/>
      <c r="S568" s="4"/>
      <c r="T568" s="4"/>
      <c r="U568" s="14">
        <f t="shared" si="59"/>
        <v>0</v>
      </c>
      <c r="V568" s="14">
        <f t="shared" si="60"/>
        <v>0</v>
      </c>
      <c r="W568" s="208"/>
      <c r="X568" s="208"/>
      <c r="Y568" s="207"/>
      <c r="Z568" s="207"/>
      <c r="AA568" s="207"/>
    </row>
    <row r="569" spans="2:27" s="54" customFormat="1" ht="15.75" customHeight="1">
      <c r="B569" s="240"/>
      <c r="C569" s="240" t="s">
        <v>257</v>
      </c>
      <c r="D569" s="153" t="s">
        <v>201</v>
      </c>
      <c r="E569" s="4"/>
      <c r="F569" s="4"/>
      <c r="G569" s="4"/>
      <c r="H569" s="4"/>
      <c r="I569" s="4"/>
      <c r="J569" s="4"/>
      <c r="K569" s="154"/>
      <c r="L569" s="154"/>
      <c r="M569" s="154"/>
      <c r="N569" s="4"/>
      <c r="O569" s="4"/>
      <c r="P569" s="4"/>
      <c r="Q569" s="4"/>
      <c r="R569" s="4"/>
      <c r="S569" s="4"/>
      <c r="T569" s="4"/>
      <c r="U569" s="14">
        <f t="shared" si="59"/>
        <v>0</v>
      </c>
      <c r="V569" s="14">
        <f t="shared" si="60"/>
        <v>0</v>
      </c>
      <c r="W569" s="206">
        <f>U569+U570+U571</f>
        <v>0</v>
      </c>
      <c r="X569" s="206">
        <f>V569+V570+V571</f>
        <v>0</v>
      </c>
      <c r="Y569" s="207"/>
      <c r="Z569" s="207"/>
      <c r="AA569" s="207"/>
    </row>
    <row r="570" spans="2:27" s="54" customFormat="1" ht="15.75">
      <c r="B570" s="240"/>
      <c r="C570" s="240"/>
      <c r="D570" s="153" t="s">
        <v>202</v>
      </c>
      <c r="E570" s="4"/>
      <c r="F570" s="4"/>
      <c r="G570" s="4"/>
      <c r="H570" s="4"/>
      <c r="I570" s="4"/>
      <c r="J570" s="4"/>
      <c r="K570" s="154"/>
      <c r="L570" s="154"/>
      <c r="M570" s="154"/>
      <c r="N570" s="4"/>
      <c r="O570" s="4"/>
      <c r="P570" s="4"/>
      <c r="Q570" s="4"/>
      <c r="R570" s="4"/>
      <c r="S570" s="4"/>
      <c r="T570" s="4"/>
      <c r="U570" s="14">
        <f t="shared" si="59"/>
        <v>0</v>
      </c>
      <c r="V570" s="14">
        <f t="shared" si="60"/>
        <v>0</v>
      </c>
      <c r="W570" s="207"/>
      <c r="X570" s="207"/>
      <c r="Y570" s="207"/>
      <c r="Z570" s="207"/>
      <c r="AA570" s="207"/>
    </row>
    <row r="571" spans="2:27" s="54" customFormat="1" ht="15.75">
      <c r="B571" s="240"/>
      <c r="C571" s="240"/>
      <c r="D571" s="153" t="s">
        <v>203</v>
      </c>
      <c r="E571" s="4"/>
      <c r="F571" s="4"/>
      <c r="G571" s="4"/>
      <c r="H571" s="4"/>
      <c r="I571" s="4"/>
      <c r="J571" s="4"/>
      <c r="K571" s="154"/>
      <c r="L571" s="154"/>
      <c r="M571" s="154"/>
      <c r="N571" s="4"/>
      <c r="O571" s="4"/>
      <c r="P571" s="4"/>
      <c r="Q571" s="4"/>
      <c r="R571" s="4"/>
      <c r="S571" s="4"/>
      <c r="T571" s="4"/>
      <c r="U571" s="14">
        <f t="shared" si="59"/>
        <v>0</v>
      </c>
      <c r="V571" s="14">
        <f t="shared" si="60"/>
        <v>0</v>
      </c>
      <c r="W571" s="208"/>
      <c r="X571" s="208"/>
      <c r="Y571" s="207"/>
      <c r="Z571" s="207"/>
      <c r="AA571" s="207"/>
    </row>
    <row r="572" spans="2:27" s="54" customFormat="1" ht="15.75" customHeight="1">
      <c r="B572" s="240"/>
      <c r="C572" s="240" t="s">
        <v>258</v>
      </c>
      <c r="D572" s="153" t="s">
        <v>204</v>
      </c>
      <c r="E572" s="4"/>
      <c r="F572" s="4"/>
      <c r="G572" s="4"/>
      <c r="H572" s="4"/>
      <c r="I572" s="4"/>
      <c r="J572" s="4"/>
      <c r="K572" s="154"/>
      <c r="L572" s="154"/>
      <c r="M572" s="154"/>
      <c r="N572" s="4"/>
      <c r="O572" s="4"/>
      <c r="P572" s="4"/>
      <c r="Q572" s="4"/>
      <c r="R572" s="4"/>
      <c r="S572" s="4"/>
      <c r="T572" s="4"/>
      <c r="U572" s="14">
        <f t="shared" si="59"/>
        <v>0</v>
      </c>
      <c r="V572" s="14">
        <f t="shared" si="60"/>
        <v>0</v>
      </c>
      <c r="W572" s="206">
        <f>U572+U573</f>
        <v>0</v>
      </c>
      <c r="X572" s="206">
        <f>V572+V573</f>
        <v>0</v>
      </c>
      <c r="Y572" s="207"/>
      <c r="Z572" s="207"/>
      <c r="AA572" s="207"/>
    </row>
    <row r="573" spans="2:27" s="54" customFormat="1" ht="15.75">
      <c r="B573" s="240"/>
      <c r="C573" s="240"/>
      <c r="D573" s="153" t="s">
        <v>205</v>
      </c>
      <c r="E573" s="4"/>
      <c r="F573" s="4"/>
      <c r="G573" s="4"/>
      <c r="H573" s="4"/>
      <c r="I573" s="4"/>
      <c r="J573" s="4"/>
      <c r="K573" s="154"/>
      <c r="L573" s="154"/>
      <c r="M573" s="154"/>
      <c r="N573" s="4"/>
      <c r="O573" s="4"/>
      <c r="P573" s="4"/>
      <c r="Q573" s="4"/>
      <c r="R573" s="4"/>
      <c r="S573" s="4"/>
      <c r="T573" s="4"/>
      <c r="U573" s="14">
        <f t="shared" si="59"/>
        <v>0</v>
      </c>
      <c r="V573" s="14">
        <f t="shared" si="60"/>
        <v>0</v>
      </c>
      <c r="W573" s="208"/>
      <c r="X573" s="208"/>
      <c r="Y573" s="208"/>
      <c r="Z573" s="208"/>
      <c r="AA573" s="208"/>
    </row>
    <row r="574" spans="2:27" s="54" customFormat="1" ht="15.75" customHeight="1">
      <c r="B574" s="240" t="s">
        <v>259</v>
      </c>
      <c r="C574" s="240" t="s">
        <v>259</v>
      </c>
      <c r="D574" s="153" t="s">
        <v>206</v>
      </c>
      <c r="E574" s="4"/>
      <c r="F574" s="4"/>
      <c r="G574" s="4"/>
      <c r="H574" s="4"/>
      <c r="I574" s="4"/>
      <c r="J574" s="4"/>
      <c r="K574" s="154"/>
      <c r="L574" s="154"/>
      <c r="M574" s="154"/>
      <c r="N574" s="4"/>
      <c r="O574" s="4"/>
      <c r="P574" s="4"/>
      <c r="Q574" s="4"/>
      <c r="R574" s="4"/>
      <c r="S574" s="4"/>
      <c r="T574" s="4"/>
      <c r="U574" s="14">
        <f t="shared" si="59"/>
        <v>0</v>
      </c>
      <c r="V574" s="14">
        <f t="shared" si="60"/>
        <v>0</v>
      </c>
      <c r="W574" s="206">
        <f>U574+U575+U576</f>
        <v>0</v>
      </c>
      <c r="X574" s="206">
        <f>V574+V575+V576</f>
        <v>0</v>
      </c>
      <c r="Y574" s="206">
        <f>W574</f>
        <v>0</v>
      </c>
      <c r="Z574" s="206">
        <f>X574</f>
        <v>0</v>
      </c>
      <c r="AA574" s="206">
        <f>Z574+Y574</f>
        <v>0</v>
      </c>
    </row>
    <row r="575" spans="2:27" s="54" customFormat="1" ht="15.75">
      <c r="B575" s="240"/>
      <c r="C575" s="240"/>
      <c r="D575" s="153" t="s">
        <v>207</v>
      </c>
      <c r="E575" s="4"/>
      <c r="F575" s="4"/>
      <c r="G575" s="4"/>
      <c r="H575" s="4"/>
      <c r="I575" s="4"/>
      <c r="J575" s="4"/>
      <c r="K575" s="154"/>
      <c r="L575" s="154"/>
      <c r="M575" s="154"/>
      <c r="N575" s="4"/>
      <c r="O575" s="4"/>
      <c r="P575" s="4"/>
      <c r="Q575" s="4"/>
      <c r="R575" s="4"/>
      <c r="S575" s="4"/>
      <c r="T575" s="4"/>
      <c r="U575" s="14">
        <f t="shared" si="59"/>
        <v>0</v>
      </c>
      <c r="V575" s="14">
        <f t="shared" si="60"/>
        <v>0</v>
      </c>
      <c r="W575" s="207"/>
      <c r="X575" s="207"/>
      <c r="Y575" s="207"/>
      <c r="Z575" s="207"/>
      <c r="AA575" s="207"/>
    </row>
    <row r="576" spans="2:27" s="54" customFormat="1" ht="15.75">
      <c r="B576" s="240"/>
      <c r="C576" s="240"/>
      <c r="D576" s="153" t="s">
        <v>208</v>
      </c>
      <c r="E576" s="4"/>
      <c r="F576" s="4"/>
      <c r="G576" s="4"/>
      <c r="H576" s="4"/>
      <c r="I576" s="4"/>
      <c r="J576" s="4"/>
      <c r="K576" s="154"/>
      <c r="L576" s="154"/>
      <c r="M576" s="154"/>
      <c r="N576" s="4"/>
      <c r="O576" s="4"/>
      <c r="P576" s="4"/>
      <c r="Q576" s="4"/>
      <c r="R576" s="4"/>
      <c r="S576" s="4"/>
      <c r="T576" s="4"/>
      <c r="U576" s="14">
        <f t="shared" si="59"/>
        <v>0</v>
      </c>
      <c r="V576" s="14">
        <f t="shared" si="60"/>
        <v>0</v>
      </c>
      <c r="W576" s="208"/>
      <c r="X576" s="208"/>
      <c r="Y576" s="208"/>
      <c r="Z576" s="208"/>
      <c r="AA576" s="208"/>
    </row>
    <row r="577" spans="2:27" s="54" customFormat="1" ht="15.75" customHeight="1">
      <c r="B577" s="240" t="s">
        <v>261</v>
      </c>
      <c r="C577" s="312" t="s">
        <v>260</v>
      </c>
      <c r="D577" s="153" t="s">
        <v>209</v>
      </c>
      <c r="E577" s="4"/>
      <c r="F577" s="4"/>
      <c r="G577" s="4"/>
      <c r="H577" s="4"/>
      <c r="I577" s="4"/>
      <c r="J577" s="4"/>
      <c r="K577" s="154"/>
      <c r="L577" s="154"/>
      <c r="M577" s="154"/>
      <c r="N577" s="4"/>
      <c r="O577" s="4"/>
      <c r="P577" s="4"/>
      <c r="Q577" s="4"/>
      <c r="R577" s="4"/>
      <c r="S577" s="4"/>
      <c r="T577" s="4"/>
      <c r="U577" s="14">
        <f t="shared" si="59"/>
        <v>0</v>
      </c>
      <c r="V577" s="14">
        <f t="shared" si="60"/>
        <v>0</v>
      </c>
      <c r="W577" s="206">
        <f>U577+U578+U579+U580+U581+U582</f>
        <v>0</v>
      </c>
      <c r="X577" s="206">
        <f>V577+V578+V579+V580+V581+V582</f>
        <v>0</v>
      </c>
      <c r="Y577" s="206">
        <f>W577+W583+W587</f>
        <v>0</v>
      </c>
      <c r="Z577" s="206">
        <f>X577+X583+X587</f>
        <v>0</v>
      </c>
      <c r="AA577" s="206">
        <f>Z577+Y577</f>
        <v>0</v>
      </c>
    </row>
    <row r="578" spans="2:27" s="54" customFormat="1" ht="15.75">
      <c r="B578" s="240"/>
      <c r="C578" s="312"/>
      <c r="D578" s="153" t="s">
        <v>210</v>
      </c>
      <c r="E578" s="4"/>
      <c r="F578" s="4"/>
      <c r="G578" s="4"/>
      <c r="H578" s="4"/>
      <c r="I578" s="4"/>
      <c r="J578" s="4"/>
      <c r="K578" s="154"/>
      <c r="L578" s="154"/>
      <c r="M578" s="154"/>
      <c r="N578" s="4"/>
      <c r="O578" s="4"/>
      <c r="P578" s="4"/>
      <c r="Q578" s="4"/>
      <c r="R578" s="4"/>
      <c r="S578" s="4"/>
      <c r="T578" s="4"/>
      <c r="U578" s="14">
        <f t="shared" si="59"/>
        <v>0</v>
      </c>
      <c r="V578" s="14">
        <f t="shared" si="60"/>
        <v>0</v>
      </c>
      <c r="W578" s="207"/>
      <c r="X578" s="207"/>
      <c r="Y578" s="207"/>
      <c r="Z578" s="207"/>
      <c r="AA578" s="207"/>
    </row>
    <row r="579" spans="2:27" s="54" customFormat="1" ht="15.75">
      <c r="B579" s="240"/>
      <c r="C579" s="312"/>
      <c r="D579" s="153" t="s">
        <v>211</v>
      </c>
      <c r="E579" s="4"/>
      <c r="F579" s="4"/>
      <c r="G579" s="4"/>
      <c r="H579" s="4"/>
      <c r="I579" s="4"/>
      <c r="J579" s="4"/>
      <c r="K579" s="154"/>
      <c r="L579" s="154"/>
      <c r="M579" s="154"/>
      <c r="N579" s="4"/>
      <c r="O579" s="4"/>
      <c r="P579" s="4"/>
      <c r="Q579" s="4"/>
      <c r="R579" s="4"/>
      <c r="S579" s="4"/>
      <c r="T579" s="4"/>
      <c r="U579" s="14">
        <f t="shared" si="59"/>
        <v>0</v>
      </c>
      <c r="V579" s="14">
        <f t="shared" si="60"/>
        <v>0</v>
      </c>
      <c r="W579" s="207"/>
      <c r="X579" s="207"/>
      <c r="Y579" s="207"/>
      <c r="Z579" s="207"/>
      <c r="AA579" s="207"/>
    </row>
    <row r="580" spans="2:27" s="54" customFormat="1" ht="15.75">
      <c r="B580" s="240"/>
      <c r="C580" s="312"/>
      <c r="D580" s="153" t="s">
        <v>212</v>
      </c>
      <c r="E580" s="4"/>
      <c r="F580" s="4"/>
      <c r="G580" s="4"/>
      <c r="H580" s="4"/>
      <c r="I580" s="4"/>
      <c r="J580" s="4"/>
      <c r="K580" s="154"/>
      <c r="L580" s="154"/>
      <c r="M580" s="154"/>
      <c r="N580" s="4"/>
      <c r="O580" s="4"/>
      <c r="P580" s="4"/>
      <c r="Q580" s="4"/>
      <c r="R580" s="4"/>
      <c r="S580" s="4"/>
      <c r="T580" s="4"/>
      <c r="U580" s="14">
        <f t="shared" si="59"/>
        <v>0</v>
      </c>
      <c r="V580" s="14">
        <f t="shared" si="60"/>
        <v>0</v>
      </c>
      <c r="W580" s="207"/>
      <c r="X580" s="207"/>
      <c r="Y580" s="207"/>
      <c r="Z580" s="207"/>
      <c r="AA580" s="207"/>
    </row>
    <row r="581" spans="2:27" s="54" customFormat="1" ht="15.75">
      <c r="B581" s="240"/>
      <c r="C581" s="312"/>
      <c r="D581" s="153" t="s">
        <v>213</v>
      </c>
      <c r="E581" s="4"/>
      <c r="F581" s="4"/>
      <c r="G581" s="4"/>
      <c r="H581" s="4"/>
      <c r="I581" s="4"/>
      <c r="J581" s="4"/>
      <c r="K581" s="154"/>
      <c r="L581" s="154"/>
      <c r="M581" s="154"/>
      <c r="N581" s="4"/>
      <c r="O581" s="4"/>
      <c r="P581" s="4"/>
      <c r="Q581" s="4"/>
      <c r="R581" s="4"/>
      <c r="S581" s="4"/>
      <c r="T581" s="4"/>
      <c r="U581" s="14">
        <f t="shared" si="59"/>
        <v>0</v>
      </c>
      <c r="V581" s="14">
        <f t="shared" si="60"/>
        <v>0</v>
      </c>
      <c r="W581" s="207"/>
      <c r="X581" s="207"/>
      <c r="Y581" s="207"/>
      <c r="Z581" s="207"/>
      <c r="AA581" s="207"/>
    </row>
    <row r="582" spans="2:27" s="54" customFormat="1" ht="15.75">
      <c r="B582" s="240"/>
      <c r="C582" s="312"/>
      <c r="D582" s="153" t="s">
        <v>214</v>
      </c>
      <c r="E582" s="4"/>
      <c r="F582" s="4"/>
      <c r="G582" s="4"/>
      <c r="H582" s="4"/>
      <c r="I582" s="4"/>
      <c r="J582" s="4"/>
      <c r="K582" s="154"/>
      <c r="L582" s="154"/>
      <c r="M582" s="154"/>
      <c r="N582" s="4"/>
      <c r="O582" s="4"/>
      <c r="P582" s="4"/>
      <c r="Q582" s="4"/>
      <c r="R582" s="4"/>
      <c r="S582" s="4"/>
      <c r="T582" s="4"/>
      <c r="U582" s="14">
        <f t="shared" si="59"/>
        <v>0</v>
      </c>
      <c r="V582" s="14">
        <f t="shared" si="60"/>
        <v>0</v>
      </c>
      <c r="W582" s="208"/>
      <c r="X582" s="208"/>
      <c r="Y582" s="207"/>
      <c r="Z582" s="207"/>
      <c r="AA582" s="207"/>
    </row>
    <row r="583" spans="2:27" s="54" customFormat="1" ht="15.75" customHeight="1">
      <c r="B583" s="240"/>
      <c r="C583" s="240" t="s">
        <v>262</v>
      </c>
      <c r="D583" s="153" t="s">
        <v>337</v>
      </c>
      <c r="E583" s="4"/>
      <c r="F583" s="4"/>
      <c r="G583" s="4"/>
      <c r="H583" s="4"/>
      <c r="I583" s="4"/>
      <c r="J583" s="4"/>
      <c r="K583" s="154"/>
      <c r="L583" s="154"/>
      <c r="M583" s="154"/>
      <c r="N583" s="4"/>
      <c r="O583" s="4"/>
      <c r="P583" s="4"/>
      <c r="Q583" s="4"/>
      <c r="R583" s="4"/>
      <c r="S583" s="4"/>
      <c r="T583" s="4"/>
      <c r="U583" s="14">
        <f t="shared" si="59"/>
        <v>0</v>
      </c>
      <c r="V583" s="14">
        <f t="shared" si="60"/>
        <v>0</v>
      </c>
      <c r="W583" s="206">
        <f>U583+U584+U585+U586</f>
        <v>0</v>
      </c>
      <c r="X583" s="206">
        <f>V583+V584+V585+V586</f>
        <v>0</v>
      </c>
      <c r="Y583" s="207"/>
      <c r="Z583" s="207"/>
      <c r="AA583" s="207"/>
    </row>
    <row r="584" spans="2:27" s="54" customFormat="1" ht="15.75">
      <c r="B584" s="240"/>
      <c r="C584" s="240"/>
      <c r="D584" s="153" t="s">
        <v>215</v>
      </c>
      <c r="E584" s="4"/>
      <c r="F584" s="4"/>
      <c r="G584" s="4"/>
      <c r="H584" s="4"/>
      <c r="I584" s="4"/>
      <c r="J584" s="4"/>
      <c r="K584" s="154"/>
      <c r="L584" s="154"/>
      <c r="M584" s="154"/>
      <c r="N584" s="4"/>
      <c r="O584" s="4"/>
      <c r="P584" s="4"/>
      <c r="Q584" s="4"/>
      <c r="R584" s="4"/>
      <c r="S584" s="4"/>
      <c r="T584" s="4"/>
      <c r="U584" s="14">
        <f t="shared" si="59"/>
        <v>0</v>
      </c>
      <c r="V584" s="14">
        <f t="shared" si="60"/>
        <v>0</v>
      </c>
      <c r="W584" s="207"/>
      <c r="X584" s="207"/>
      <c r="Y584" s="207"/>
      <c r="Z584" s="207"/>
      <c r="AA584" s="207"/>
    </row>
    <row r="585" spans="2:27" s="54" customFormat="1" ht="15.75">
      <c r="B585" s="240"/>
      <c r="C585" s="240"/>
      <c r="D585" s="153" t="s">
        <v>216</v>
      </c>
      <c r="E585" s="4"/>
      <c r="F585" s="4"/>
      <c r="G585" s="4"/>
      <c r="H585" s="4"/>
      <c r="I585" s="4"/>
      <c r="J585" s="4"/>
      <c r="K585" s="154"/>
      <c r="L585" s="154"/>
      <c r="M585" s="154"/>
      <c r="N585" s="4"/>
      <c r="O585" s="4"/>
      <c r="P585" s="4"/>
      <c r="Q585" s="4"/>
      <c r="R585" s="4"/>
      <c r="S585" s="4"/>
      <c r="T585" s="4"/>
      <c r="U585" s="14">
        <f t="shared" si="59"/>
        <v>0</v>
      </c>
      <c r="V585" s="14">
        <f t="shared" si="60"/>
        <v>0</v>
      </c>
      <c r="W585" s="207"/>
      <c r="X585" s="207"/>
      <c r="Y585" s="207"/>
      <c r="Z585" s="207"/>
      <c r="AA585" s="207"/>
    </row>
    <row r="586" spans="2:27" s="54" customFormat="1" ht="15.75">
      <c r="B586" s="240"/>
      <c r="C586" s="240"/>
      <c r="D586" s="153" t="s">
        <v>217</v>
      </c>
      <c r="E586" s="4"/>
      <c r="F586" s="4"/>
      <c r="G586" s="4"/>
      <c r="H586" s="4"/>
      <c r="I586" s="4"/>
      <c r="J586" s="4"/>
      <c r="K586" s="154"/>
      <c r="L586" s="154"/>
      <c r="M586" s="154"/>
      <c r="N586" s="4"/>
      <c r="O586" s="4"/>
      <c r="P586" s="4"/>
      <c r="Q586" s="4"/>
      <c r="R586" s="4"/>
      <c r="S586" s="4"/>
      <c r="T586" s="4"/>
      <c r="U586" s="14">
        <f t="shared" si="59"/>
        <v>0</v>
      </c>
      <c r="V586" s="14">
        <f t="shared" si="60"/>
        <v>0</v>
      </c>
      <c r="W586" s="208"/>
      <c r="X586" s="208"/>
      <c r="Y586" s="207"/>
      <c r="Z586" s="207"/>
      <c r="AA586" s="207"/>
    </row>
    <row r="587" spans="2:27" s="54" customFormat="1" ht="15.75" customHeight="1">
      <c r="B587" s="240"/>
      <c r="C587" s="240" t="s">
        <v>263</v>
      </c>
      <c r="D587" s="153" t="s">
        <v>218</v>
      </c>
      <c r="E587" s="4"/>
      <c r="F587" s="4"/>
      <c r="G587" s="4"/>
      <c r="H587" s="4"/>
      <c r="I587" s="4"/>
      <c r="J587" s="4"/>
      <c r="K587" s="154"/>
      <c r="L587" s="154"/>
      <c r="M587" s="154"/>
      <c r="N587" s="4"/>
      <c r="O587" s="4"/>
      <c r="P587" s="4"/>
      <c r="Q587" s="4"/>
      <c r="R587" s="4"/>
      <c r="S587" s="4"/>
      <c r="T587" s="4"/>
      <c r="U587" s="14">
        <f t="shared" si="59"/>
        <v>0</v>
      </c>
      <c r="V587" s="14">
        <f t="shared" si="60"/>
        <v>0</v>
      </c>
      <c r="W587" s="206">
        <f>U587+U588</f>
        <v>0</v>
      </c>
      <c r="X587" s="206">
        <f>V587+V588</f>
        <v>0</v>
      </c>
      <c r="Y587" s="207"/>
      <c r="Z587" s="207"/>
      <c r="AA587" s="207"/>
    </row>
    <row r="588" spans="2:27" s="54" customFormat="1" ht="15.75">
      <c r="B588" s="240"/>
      <c r="C588" s="240"/>
      <c r="D588" s="153" t="s">
        <v>219</v>
      </c>
      <c r="E588" s="4"/>
      <c r="F588" s="4"/>
      <c r="G588" s="4"/>
      <c r="H588" s="4"/>
      <c r="I588" s="4"/>
      <c r="J588" s="4"/>
      <c r="K588" s="154"/>
      <c r="L588" s="154"/>
      <c r="M588" s="154"/>
      <c r="N588" s="4"/>
      <c r="O588" s="4"/>
      <c r="P588" s="4"/>
      <c r="Q588" s="4"/>
      <c r="R588" s="4"/>
      <c r="S588" s="4"/>
      <c r="T588" s="4"/>
      <c r="U588" s="14">
        <f t="shared" si="59"/>
        <v>0</v>
      </c>
      <c r="V588" s="14">
        <f t="shared" si="60"/>
        <v>0</v>
      </c>
      <c r="W588" s="208"/>
      <c r="X588" s="208"/>
      <c r="Y588" s="208"/>
      <c r="Z588" s="208"/>
      <c r="AA588" s="208"/>
    </row>
    <row r="589" spans="2:27" s="54" customFormat="1" ht="15.75" customHeight="1">
      <c r="B589" s="240" t="s">
        <v>265</v>
      </c>
      <c r="C589" s="240" t="s">
        <v>264</v>
      </c>
      <c r="D589" s="153" t="s">
        <v>220</v>
      </c>
      <c r="E589" s="4"/>
      <c r="F589" s="4"/>
      <c r="G589" s="4"/>
      <c r="H589" s="4"/>
      <c r="I589" s="4"/>
      <c r="J589" s="4"/>
      <c r="K589" s="154"/>
      <c r="L589" s="154"/>
      <c r="M589" s="154"/>
      <c r="N589" s="4"/>
      <c r="O589" s="4"/>
      <c r="P589" s="4"/>
      <c r="Q589" s="4"/>
      <c r="R589" s="4"/>
      <c r="S589" s="4"/>
      <c r="T589" s="4"/>
      <c r="U589" s="14">
        <f t="shared" si="59"/>
        <v>0</v>
      </c>
      <c r="V589" s="14">
        <f t="shared" si="60"/>
        <v>0</v>
      </c>
      <c r="W589" s="206">
        <f>U589+U590</f>
        <v>0</v>
      </c>
      <c r="X589" s="206">
        <f>V589+V590</f>
        <v>0</v>
      </c>
      <c r="Y589" s="206">
        <f>W589+W591+W592+W593</f>
        <v>0</v>
      </c>
      <c r="Z589" s="206">
        <f>X589+X591+X592+X593</f>
        <v>0</v>
      </c>
      <c r="AA589" s="206">
        <f>Z589+Y589</f>
        <v>0</v>
      </c>
    </row>
    <row r="590" spans="2:27" s="54" customFormat="1" ht="15.75">
      <c r="B590" s="240"/>
      <c r="C590" s="240"/>
      <c r="D590" s="153" t="s">
        <v>221</v>
      </c>
      <c r="E590" s="4"/>
      <c r="F590" s="4"/>
      <c r="G590" s="4"/>
      <c r="H590" s="4"/>
      <c r="I590" s="4"/>
      <c r="J590" s="4"/>
      <c r="K590" s="154"/>
      <c r="L590" s="154"/>
      <c r="M590" s="154"/>
      <c r="N590" s="4"/>
      <c r="O590" s="4"/>
      <c r="P590" s="4"/>
      <c r="Q590" s="4"/>
      <c r="R590" s="4"/>
      <c r="S590" s="4"/>
      <c r="T590" s="4"/>
      <c r="U590" s="14">
        <f t="shared" si="59"/>
        <v>0</v>
      </c>
      <c r="V590" s="14">
        <f t="shared" si="60"/>
        <v>0</v>
      </c>
      <c r="W590" s="208"/>
      <c r="X590" s="208"/>
      <c r="Y590" s="207"/>
      <c r="Z590" s="207"/>
      <c r="AA590" s="207"/>
    </row>
    <row r="591" spans="2:27" s="54" customFormat="1" ht="15.75">
      <c r="B591" s="240"/>
      <c r="C591" s="156" t="s">
        <v>222</v>
      </c>
      <c r="D591" s="153" t="s">
        <v>222</v>
      </c>
      <c r="E591" s="4"/>
      <c r="F591" s="4"/>
      <c r="G591" s="4"/>
      <c r="H591" s="4"/>
      <c r="I591" s="4"/>
      <c r="J591" s="4"/>
      <c r="K591" s="154"/>
      <c r="L591" s="154"/>
      <c r="M591" s="154"/>
      <c r="N591" s="4"/>
      <c r="O591" s="4"/>
      <c r="P591" s="4"/>
      <c r="Q591" s="4"/>
      <c r="R591" s="4"/>
      <c r="S591" s="4"/>
      <c r="T591" s="4"/>
      <c r="U591" s="14">
        <f t="shared" si="59"/>
        <v>0</v>
      </c>
      <c r="V591" s="14">
        <f t="shared" si="60"/>
        <v>0</v>
      </c>
      <c r="W591" s="51">
        <f aca="true" t="shared" si="61" ref="W591:X593">U591</f>
        <v>0</v>
      </c>
      <c r="X591" s="51">
        <f t="shared" si="61"/>
        <v>0</v>
      </c>
      <c r="Y591" s="207"/>
      <c r="Z591" s="207"/>
      <c r="AA591" s="207"/>
    </row>
    <row r="592" spans="2:27" s="54" customFormat="1" ht="15.75">
      <c r="B592" s="240"/>
      <c r="C592" s="156" t="s">
        <v>223</v>
      </c>
      <c r="D592" s="153" t="s">
        <v>223</v>
      </c>
      <c r="E592" s="4"/>
      <c r="F592" s="4"/>
      <c r="G592" s="4"/>
      <c r="H592" s="4"/>
      <c r="I592" s="4"/>
      <c r="J592" s="4"/>
      <c r="K592" s="154"/>
      <c r="L592" s="154"/>
      <c r="M592" s="154"/>
      <c r="N592" s="4"/>
      <c r="O592" s="4"/>
      <c r="P592" s="4"/>
      <c r="Q592" s="4"/>
      <c r="R592" s="4"/>
      <c r="S592" s="4"/>
      <c r="T592" s="4"/>
      <c r="U592" s="14">
        <f t="shared" si="59"/>
        <v>0</v>
      </c>
      <c r="V592" s="14">
        <f t="shared" si="60"/>
        <v>0</v>
      </c>
      <c r="W592" s="51">
        <f t="shared" si="61"/>
        <v>0</v>
      </c>
      <c r="X592" s="51">
        <f t="shared" si="61"/>
        <v>0</v>
      </c>
      <c r="Y592" s="207"/>
      <c r="Z592" s="207"/>
      <c r="AA592" s="207"/>
    </row>
    <row r="593" spans="2:27" s="54" customFormat="1" ht="15.75">
      <c r="B593" s="240"/>
      <c r="C593" s="156" t="s">
        <v>224</v>
      </c>
      <c r="D593" s="153" t="s">
        <v>224</v>
      </c>
      <c r="E593" s="4"/>
      <c r="F593" s="4"/>
      <c r="G593" s="4"/>
      <c r="H593" s="4"/>
      <c r="I593" s="4"/>
      <c r="J593" s="4"/>
      <c r="K593" s="154"/>
      <c r="L593" s="154"/>
      <c r="M593" s="154"/>
      <c r="N593" s="4"/>
      <c r="O593" s="4"/>
      <c r="P593" s="4"/>
      <c r="Q593" s="4"/>
      <c r="R593" s="4"/>
      <c r="S593" s="4"/>
      <c r="T593" s="4"/>
      <c r="U593" s="14">
        <f t="shared" si="59"/>
        <v>0</v>
      </c>
      <c r="V593" s="14">
        <f t="shared" si="60"/>
        <v>0</v>
      </c>
      <c r="W593" s="51">
        <f t="shared" si="61"/>
        <v>0</v>
      </c>
      <c r="X593" s="51">
        <f t="shared" si="61"/>
        <v>0</v>
      </c>
      <c r="Y593" s="208"/>
      <c r="Z593" s="208"/>
      <c r="AA593" s="208"/>
    </row>
    <row r="594" spans="2:27" s="54" customFormat="1" ht="15.75" customHeight="1">
      <c r="B594" s="240" t="s">
        <v>267</v>
      </c>
      <c r="C594" s="240" t="s">
        <v>266</v>
      </c>
      <c r="D594" s="153" t="s">
        <v>225</v>
      </c>
      <c r="E594" s="4"/>
      <c r="F594" s="4"/>
      <c r="G594" s="4"/>
      <c r="H594" s="4"/>
      <c r="I594" s="4"/>
      <c r="J594" s="4"/>
      <c r="K594" s="154"/>
      <c r="L594" s="154"/>
      <c r="M594" s="154"/>
      <c r="N594" s="4"/>
      <c r="O594" s="4"/>
      <c r="P594" s="4"/>
      <c r="Q594" s="4"/>
      <c r="R594" s="4"/>
      <c r="S594" s="4"/>
      <c r="T594" s="4"/>
      <c r="U594" s="14">
        <f t="shared" si="59"/>
        <v>0</v>
      </c>
      <c r="V594" s="14">
        <f t="shared" si="60"/>
        <v>0</v>
      </c>
      <c r="W594" s="206">
        <f>U594+U595+U596+U597+U598+U599+U600</f>
        <v>0</v>
      </c>
      <c r="X594" s="206">
        <f>V594+V595+V596+V597+V598+V599+V600</f>
        <v>0</v>
      </c>
      <c r="Y594" s="206">
        <f>W594+W601</f>
        <v>0</v>
      </c>
      <c r="Z594" s="206">
        <f>X594+X601</f>
        <v>0</v>
      </c>
      <c r="AA594" s="206">
        <f>Z594+Y594</f>
        <v>0</v>
      </c>
    </row>
    <row r="595" spans="2:27" s="54" customFormat="1" ht="15.75">
      <c r="B595" s="240"/>
      <c r="C595" s="240"/>
      <c r="D595" s="153" t="s">
        <v>226</v>
      </c>
      <c r="E595" s="4"/>
      <c r="F595" s="4"/>
      <c r="G595" s="4"/>
      <c r="H595" s="4"/>
      <c r="I595" s="4"/>
      <c r="J595" s="4"/>
      <c r="K595" s="154"/>
      <c r="L595" s="154"/>
      <c r="M595" s="154"/>
      <c r="N595" s="4"/>
      <c r="O595" s="4"/>
      <c r="P595" s="4"/>
      <c r="Q595" s="4"/>
      <c r="R595" s="4"/>
      <c r="S595" s="4"/>
      <c r="T595" s="4"/>
      <c r="U595" s="14">
        <f t="shared" si="59"/>
        <v>0</v>
      </c>
      <c r="V595" s="14">
        <f t="shared" si="60"/>
        <v>0</v>
      </c>
      <c r="W595" s="207"/>
      <c r="X595" s="207"/>
      <c r="Y595" s="207"/>
      <c r="Z595" s="207"/>
      <c r="AA595" s="207"/>
    </row>
    <row r="596" spans="2:27" s="54" customFormat="1" ht="15.75">
      <c r="B596" s="240"/>
      <c r="C596" s="240"/>
      <c r="D596" s="153" t="s">
        <v>227</v>
      </c>
      <c r="E596" s="4"/>
      <c r="F596" s="4"/>
      <c r="G596" s="4"/>
      <c r="H596" s="4"/>
      <c r="I596" s="4"/>
      <c r="J596" s="4"/>
      <c r="K596" s="154"/>
      <c r="L596" s="154"/>
      <c r="M596" s="154"/>
      <c r="N596" s="4"/>
      <c r="O596" s="4"/>
      <c r="P596" s="4"/>
      <c r="Q596" s="4"/>
      <c r="R596" s="4"/>
      <c r="S596" s="4"/>
      <c r="T596" s="4"/>
      <c r="U596" s="14">
        <f t="shared" si="59"/>
        <v>0</v>
      </c>
      <c r="V596" s="14">
        <f t="shared" si="60"/>
        <v>0</v>
      </c>
      <c r="W596" s="207"/>
      <c r="X596" s="207"/>
      <c r="Y596" s="207"/>
      <c r="Z596" s="207"/>
      <c r="AA596" s="207"/>
    </row>
    <row r="597" spans="2:27" s="54" customFormat="1" ht="15.75">
      <c r="B597" s="240"/>
      <c r="C597" s="240"/>
      <c r="D597" s="153" t="s">
        <v>228</v>
      </c>
      <c r="E597" s="4"/>
      <c r="F597" s="4"/>
      <c r="G597" s="4"/>
      <c r="H597" s="4"/>
      <c r="I597" s="4"/>
      <c r="J597" s="4"/>
      <c r="K597" s="154"/>
      <c r="L597" s="154"/>
      <c r="M597" s="154"/>
      <c r="N597" s="4"/>
      <c r="O597" s="4"/>
      <c r="P597" s="4"/>
      <c r="Q597" s="4"/>
      <c r="R597" s="4"/>
      <c r="S597" s="4"/>
      <c r="T597" s="4"/>
      <c r="U597" s="14">
        <f t="shared" si="59"/>
        <v>0</v>
      </c>
      <c r="V597" s="14">
        <f t="shared" si="60"/>
        <v>0</v>
      </c>
      <c r="W597" s="207"/>
      <c r="X597" s="207"/>
      <c r="Y597" s="207"/>
      <c r="Z597" s="207"/>
      <c r="AA597" s="207"/>
    </row>
    <row r="598" spans="2:27" s="54" customFormat="1" ht="15.75">
      <c r="B598" s="240"/>
      <c r="C598" s="240"/>
      <c r="D598" s="153" t="s">
        <v>229</v>
      </c>
      <c r="E598" s="4"/>
      <c r="F598" s="4"/>
      <c r="G598" s="4"/>
      <c r="H598" s="4"/>
      <c r="I598" s="4"/>
      <c r="J598" s="4"/>
      <c r="K598" s="154"/>
      <c r="L598" s="154"/>
      <c r="M598" s="154"/>
      <c r="N598" s="4"/>
      <c r="O598" s="4"/>
      <c r="P598" s="4"/>
      <c r="Q598" s="4"/>
      <c r="R598" s="4"/>
      <c r="S598" s="4"/>
      <c r="T598" s="4"/>
      <c r="U598" s="14">
        <f t="shared" si="59"/>
        <v>0</v>
      </c>
      <c r="V598" s="14">
        <f t="shared" si="60"/>
        <v>0</v>
      </c>
      <c r="W598" s="207"/>
      <c r="X598" s="207"/>
      <c r="Y598" s="207"/>
      <c r="Z598" s="207"/>
      <c r="AA598" s="207"/>
    </row>
    <row r="599" spans="2:27" s="54" customFormat="1" ht="15.75">
      <c r="B599" s="240"/>
      <c r="C599" s="240"/>
      <c r="D599" s="153" t="s">
        <v>230</v>
      </c>
      <c r="E599" s="4"/>
      <c r="F599" s="4"/>
      <c r="G599" s="4"/>
      <c r="H599" s="4"/>
      <c r="I599" s="4"/>
      <c r="J599" s="4"/>
      <c r="K599" s="154"/>
      <c r="L599" s="154"/>
      <c r="M599" s="154"/>
      <c r="N599" s="4"/>
      <c r="O599" s="4"/>
      <c r="P599" s="4"/>
      <c r="Q599" s="4"/>
      <c r="R599" s="4"/>
      <c r="S599" s="4"/>
      <c r="T599" s="4"/>
      <c r="U599" s="14">
        <f t="shared" si="59"/>
        <v>0</v>
      </c>
      <c r="V599" s="14">
        <f t="shared" si="60"/>
        <v>0</v>
      </c>
      <c r="W599" s="207"/>
      <c r="X599" s="207"/>
      <c r="Y599" s="207"/>
      <c r="Z599" s="207"/>
      <c r="AA599" s="207"/>
    </row>
    <row r="600" spans="2:27" s="54" customFormat="1" ht="15.75">
      <c r="B600" s="240"/>
      <c r="C600" s="240"/>
      <c r="D600" s="153" t="s">
        <v>231</v>
      </c>
      <c r="E600" s="4"/>
      <c r="F600" s="4"/>
      <c r="G600" s="4"/>
      <c r="H600" s="4"/>
      <c r="I600" s="4"/>
      <c r="J600" s="4"/>
      <c r="K600" s="154"/>
      <c r="L600" s="154"/>
      <c r="M600" s="154"/>
      <c r="N600" s="4"/>
      <c r="O600" s="4"/>
      <c r="P600" s="4"/>
      <c r="Q600" s="4"/>
      <c r="R600" s="4"/>
      <c r="S600" s="4"/>
      <c r="T600" s="4"/>
      <c r="U600" s="14">
        <f t="shared" si="59"/>
        <v>0</v>
      </c>
      <c r="V600" s="14">
        <f t="shared" si="60"/>
        <v>0</v>
      </c>
      <c r="W600" s="208"/>
      <c r="X600" s="208"/>
      <c r="Y600" s="207"/>
      <c r="Z600" s="207"/>
      <c r="AA600" s="207"/>
    </row>
    <row r="601" spans="2:27" s="54" customFormat="1" ht="15.75">
      <c r="B601" s="240"/>
      <c r="C601" s="240" t="s">
        <v>268</v>
      </c>
      <c r="D601" s="153" t="s">
        <v>232</v>
      </c>
      <c r="E601" s="4"/>
      <c r="F601" s="4"/>
      <c r="G601" s="4"/>
      <c r="H601" s="4"/>
      <c r="I601" s="4"/>
      <c r="J601" s="4"/>
      <c r="K601" s="154"/>
      <c r="L601" s="154"/>
      <c r="M601" s="154"/>
      <c r="N601" s="4"/>
      <c r="O601" s="4"/>
      <c r="P601" s="4"/>
      <c r="Q601" s="4"/>
      <c r="R601" s="4"/>
      <c r="S601" s="4"/>
      <c r="T601" s="4"/>
      <c r="U601" s="14">
        <f t="shared" si="59"/>
        <v>0</v>
      </c>
      <c r="V601" s="14">
        <f t="shared" si="60"/>
        <v>0</v>
      </c>
      <c r="W601" s="206">
        <f>U601+U602+U603</f>
        <v>0</v>
      </c>
      <c r="X601" s="206">
        <f>V601+V602+V603</f>
        <v>0</v>
      </c>
      <c r="Y601" s="207"/>
      <c r="Z601" s="207"/>
      <c r="AA601" s="207"/>
    </row>
    <row r="602" spans="2:27" s="54" customFormat="1" ht="15.75">
      <c r="B602" s="240"/>
      <c r="C602" s="240"/>
      <c r="D602" s="153" t="s">
        <v>233</v>
      </c>
      <c r="E602" s="4"/>
      <c r="F602" s="4"/>
      <c r="G602" s="4"/>
      <c r="H602" s="4"/>
      <c r="I602" s="4"/>
      <c r="J602" s="4"/>
      <c r="K602" s="154"/>
      <c r="L602" s="154"/>
      <c r="M602" s="154"/>
      <c r="N602" s="4"/>
      <c r="O602" s="4"/>
      <c r="P602" s="4"/>
      <c r="Q602" s="4"/>
      <c r="R602" s="4"/>
      <c r="S602" s="4"/>
      <c r="T602" s="4"/>
      <c r="U602" s="14">
        <f aca="true" t="shared" si="62" ref="U602:U613">E602+G602+I602+K602+M602+O602+Q602+S602</f>
        <v>0</v>
      </c>
      <c r="V602" s="14">
        <f aca="true" t="shared" si="63" ref="V602:V613">F602+H602+J602+L602+N602+P602+R602+T602</f>
        <v>0</v>
      </c>
      <c r="W602" s="207"/>
      <c r="X602" s="207"/>
      <c r="Y602" s="207"/>
      <c r="Z602" s="207"/>
      <c r="AA602" s="207"/>
    </row>
    <row r="603" spans="2:27" s="54" customFormat="1" ht="15.75">
      <c r="B603" s="240"/>
      <c r="C603" s="240"/>
      <c r="D603" s="153" t="s">
        <v>234</v>
      </c>
      <c r="E603" s="4"/>
      <c r="F603" s="4"/>
      <c r="G603" s="4"/>
      <c r="H603" s="4"/>
      <c r="I603" s="4"/>
      <c r="J603" s="4"/>
      <c r="K603" s="154"/>
      <c r="L603" s="154"/>
      <c r="M603" s="154"/>
      <c r="N603" s="4"/>
      <c r="O603" s="4"/>
      <c r="P603" s="4"/>
      <c r="Q603" s="4"/>
      <c r="R603" s="4"/>
      <c r="S603" s="4"/>
      <c r="T603" s="4"/>
      <c r="U603" s="14">
        <f t="shared" si="62"/>
        <v>0</v>
      </c>
      <c r="V603" s="14">
        <f t="shared" si="63"/>
        <v>0</v>
      </c>
      <c r="W603" s="208"/>
      <c r="X603" s="208"/>
      <c r="Y603" s="208"/>
      <c r="Z603" s="208"/>
      <c r="AA603" s="208"/>
    </row>
    <row r="604" spans="2:27" s="54" customFormat="1" ht="15.75" customHeight="1">
      <c r="B604" s="240" t="s">
        <v>97</v>
      </c>
      <c r="C604" s="240" t="s">
        <v>269</v>
      </c>
      <c r="D604" s="153" t="s">
        <v>235</v>
      </c>
      <c r="E604" s="4"/>
      <c r="F604" s="4"/>
      <c r="G604" s="4"/>
      <c r="H604" s="4"/>
      <c r="I604" s="4"/>
      <c r="J604" s="4"/>
      <c r="K604" s="154"/>
      <c r="L604" s="154"/>
      <c r="M604" s="154"/>
      <c r="N604" s="4"/>
      <c r="O604" s="4"/>
      <c r="P604" s="4"/>
      <c r="Q604" s="4"/>
      <c r="R604" s="4"/>
      <c r="S604" s="4"/>
      <c r="T604" s="4"/>
      <c r="U604" s="14">
        <f t="shared" si="62"/>
        <v>0</v>
      </c>
      <c r="V604" s="14">
        <f t="shared" si="63"/>
        <v>0</v>
      </c>
      <c r="W604" s="206">
        <f>U604+U605+U606+U607+U608</f>
        <v>0</v>
      </c>
      <c r="X604" s="206">
        <f>V604+V605+V606+V607+V608</f>
        <v>0</v>
      </c>
      <c r="Y604" s="206">
        <f>W604+W609+W611+W613</f>
        <v>0</v>
      </c>
      <c r="Z604" s="206">
        <f>X604+X609+X611+X613</f>
        <v>0</v>
      </c>
      <c r="AA604" s="206">
        <f>Z604+Y604</f>
        <v>0</v>
      </c>
    </row>
    <row r="605" spans="2:27" s="54" customFormat="1" ht="15.75">
      <c r="B605" s="240"/>
      <c r="C605" s="240"/>
      <c r="D605" s="153" t="s">
        <v>236</v>
      </c>
      <c r="E605" s="4"/>
      <c r="F605" s="4"/>
      <c r="G605" s="4"/>
      <c r="H605" s="4"/>
      <c r="I605" s="4"/>
      <c r="J605" s="4"/>
      <c r="K605" s="154"/>
      <c r="L605" s="154"/>
      <c r="M605" s="154"/>
      <c r="N605" s="4"/>
      <c r="O605" s="4"/>
      <c r="P605" s="4"/>
      <c r="Q605" s="4"/>
      <c r="R605" s="4"/>
      <c r="S605" s="4"/>
      <c r="T605" s="4"/>
      <c r="U605" s="14">
        <f t="shared" si="62"/>
        <v>0</v>
      </c>
      <c r="V605" s="14">
        <f t="shared" si="63"/>
        <v>0</v>
      </c>
      <c r="W605" s="207"/>
      <c r="X605" s="207"/>
      <c r="Y605" s="207"/>
      <c r="Z605" s="207"/>
      <c r="AA605" s="207"/>
    </row>
    <row r="606" spans="2:27" s="54" customFormat="1" ht="15.75">
      <c r="B606" s="240"/>
      <c r="C606" s="240"/>
      <c r="D606" s="153" t="s">
        <v>237</v>
      </c>
      <c r="E606" s="4"/>
      <c r="F606" s="4"/>
      <c r="G606" s="4"/>
      <c r="H606" s="4"/>
      <c r="I606" s="4"/>
      <c r="J606" s="4"/>
      <c r="K606" s="154"/>
      <c r="L606" s="154"/>
      <c r="M606" s="154"/>
      <c r="N606" s="4"/>
      <c r="O606" s="4"/>
      <c r="P606" s="4"/>
      <c r="Q606" s="4"/>
      <c r="R606" s="4"/>
      <c r="S606" s="4"/>
      <c r="T606" s="4"/>
      <c r="U606" s="14">
        <f t="shared" si="62"/>
        <v>0</v>
      </c>
      <c r="V606" s="14">
        <f t="shared" si="63"/>
        <v>0</v>
      </c>
      <c r="W606" s="207"/>
      <c r="X606" s="207"/>
      <c r="Y606" s="207"/>
      <c r="Z606" s="207"/>
      <c r="AA606" s="207"/>
    </row>
    <row r="607" spans="2:27" s="54" customFormat="1" ht="15.75">
      <c r="B607" s="240"/>
      <c r="C607" s="240"/>
      <c r="D607" s="153" t="s">
        <v>238</v>
      </c>
      <c r="E607" s="4"/>
      <c r="F607" s="4"/>
      <c r="G607" s="4"/>
      <c r="H607" s="4"/>
      <c r="I607" s="4"/>
      <c r="J607" s="4"/>
      <c r="K607" s="154"/>
      <c r="L607" s="154"/>
      <c r="M607" s="154"/>
      <c r="N607" s="4"/>
      <c r="O607" s="4"/>
      <c r="P607" s="4"/>
      <c r="Q607" s="4"/>
      <c r="R607" s="4"/>
      <c r="S607" s="4"/>
      <c r="T607" s="4"/>
      <c r="U607" s="14">
        <f t="shared" si="62"/>
        <v>0</v>
      </c>
      <c r="V607" s="14">
        <f t="shared" si="63"/>
        <v>0</v>
      </c>
      <c r="W607" s="207"/>
      <c r="X607" s="207"/>
      <c r="Y607" s="207"/>
      <c r="Z607" s="207"/>
      <c r="AA607" s="207"/>
    </row>
    <row r="608" spans="2:27" s="54" customFormat="1" ht="15.75">
      <c r="B608" s="240"/>
      <c r="C608" s="240"/>
      <c r="D608" s="153" t="s">
        <v>239</v>
      </c>
      <c r="E608" s="4"/>
      <c r="F608" s="4"/>
      <c r="G608" s="4"/>
      <c r="H608" s="4"/>
      <c r="I608" s="4"/>
      <c r="J608" s="4"/>
      <c r="K608" s="154"/>
      <c r="L608" s="154"/>
      <c r="M608" s="154"/>
      <c r="N608" s="4"/>
      <c r="O608" s="4"/>
      <c r="P608" s="4"/>
      <c r="Q608" s="4"/>
      <c r="R608" s="4"/>
      <c r="S608" s="4"/>
      <c r="T608" s="4"/>
      <c r="U608" s="14">
        <f t="shared" si="62"/>
        <v>0</v>
      </c>
      <c r="V608" s="14">
        <f t="shared" si="63"/>
        <v>0</v>
      </c>
      <c r="W608" s="208"/>
      <c r="X608" s="208"/>
      <c r="Y608" s="207"/>
      <c r="Z608" s="207"/>
      <c r="AA608" s="207"/>
    </row>
    <row r="609" spans="2:27" s="54" customFormat="1" ht="15.75" customHeight="1">
      <c r="B609" s="240"/>
      <c r="C609" s="240" t="s">
        <v>270</v>
      </c>
      <c r="D609" s="153" t="s">
        <v>240</v>
      </c>
      <c r="E609" s="4"/>
      <c r="F609" s="4"/>
      <c r="G609" s="4"/>
      <c r="H609" s="4"/>
      <c r="I609" s="4"/>
      <c r="J609" s="4"/>
      <c r="K609" s="154"/>
      <c r="L609" s="154"/>
      <c r="M609" s="154"/>
      <c r="N609" s="4"/>
      <c r="O609" s="4"/>
      <c r="P609" s="4"/>
      <c r="Q609" s="4"/>
      <c r="R609" s="4"/>
      <c r="S609" s="4"/>
      <c r="T609" s="4"/>
      <c r="U609" s="14">
        <f t="shared" si="62"/>
        <v>0</v>
      </c>
      <c r="V609" s="14">
        <f t="shared" si="63"/>
        <v>0</v>
      </c>
      <c r="W609" s="206">
        <f>U609+U610</f>
        <v>0</v>
      </c>
      <c r="X609" s="206">
        <f>V609+V610</f>
        <v>0</v>
      </c>
      <c r="Y609" s="207"/>
      <c r="Z609" s="207"/>
      <c r="AA609" s="207"/>
    </row>
    <row r="610" spans="2:27" s="54" customFormat="1" ht="15.75">
      <c r="B610" s="240"/>
      <c r="C610" s="240"/>
      <c r="D610" s="153" t="s">
        <v>241</v>
      </c>
      <c r="E610" s="4"/>
      <c r="F610" s="4"/>
      <c r="G610" s="4"/>
      <c r="H610" s="4"/>
      <c r="I610" s="4"/>
      <c r="J610" s="4"/>
      <c r="K610" s="154"/>
      <c r="L610" s="154"/>
      <c r="M610" s="154"/>
      <c r="N610" s="4"/>
      <c r="O610" s="4"/>
      <c r="P610" s="4"/>
      <c r="Q610" s="4"/>
      <c r="R610" s="4"/>
      <c r="S610" s="4"/>
      <c r="T610" s="4"/>
      <c r="U610" s="14">
        <f t="shared" si="62"/>
        <v>0</v>
      </c>
      <c r="V610" s="14">
        <f t="shared" si="63"/>
        <v>0</v>
      </c>
      <c r="W610" s="208"/>
      <c r="X610" s="208"/>
      <c r="Y610" s="207"/>
      <c r="Z610" s="207"/>
      <c r="AA610" s="207"/>
    </row>
    <row r="611" spans="2:27" s="54" customFormat="1" ht="15.75" customHeight="1">
      <c r="B611" s="240"/>
      <c r="C611" s="240" t="s">
        <v>271</v>
      </c>
      <c r="D611" s="153" t="s">
        <v>242</v>
      </c>
      <c r="E611" s="4"/>
      <c r="F611" s="4"/>
      <c r="G611" s="4"/>
      <c r="H611" s="4"/>
      <c r="I611" s="4"/>
      <c r="J611" s="4"/>
      <c r="K611" s="154"/>
      <c r="L611" s="154"/>
      <c r="M611" s="154"/>
      <c r="N611" s="4"/>
      <c r="O611" s="4"/>
      <c r="P611" s="4"/>
      <c r="Q611" s="4"/>
      <c r="R611" s="4"/>
      <c r="S611" s="4"/>
      <c r="T611" s="4"/>
      <c r="U611" s="14">
        <f t="shared" si="62"/>
        <v>0</v>
      </c>
      <c r="V611" s="14">
        <f t="shared" si="63"/>
        <v>0</v>
      </c>
      <c r="W611" s="206">
        <f>U611+U612</f>
        <v>0</v>
      </c>
      <c r="X611" s="206">
        <f>V611+V612</f>
        <v>0</v>
      </c>
      <c r="Y611" s="207"/>
      <c r="Z611" s="207"/>
      <c r="AA611" s="207"/>
    </row>
    <row r="612" spans="2:27" s="54" customFormat="1" ht="15.75">
      <c r="B612" s="240"/>
      <c r="C612" s="240"/>
      <c r="D612" s="153" t="s">
        <v>243</v>
      </c>
      <c r="E612" s="4"/>
      <c r="F612" s="4"/>
      <c r="G612" s="4"/>
      <c r="H612" s="4"/>
      <c r="I612" s="4"/>
      <c r="J612" s="4"/>
      <c r="K612" s="154"/>
      <c r="L612" s="154"/>
      <c r="M612" s="154"/>
      <c r="N612" s="4"/>
      <c r="O612" s="4"/>
      <c r="P612" s="4"/>
      <c r="Q612" s="4"/>
      <c r="R612" s="4"/>
      <c r="S612" s="4"/>
      <c r="T612" s="4"/>
      <c r="U612" s="14">
        <f t="shared" si="62"/>
        <v>0</v>
      </c>
      <c r="V612" s="14">
        <f t="shared" si="63"/>
        <v>0</v>
      </c>
      <c r="W612" s="208"/>
      <c r="X612" s="208"/>
      <c r="Y612" s="207"/>
      <c r="Z612" s="207"/>
      <c r="AA612" s="207"/>
    </row>
    <row r="613" spans="2:27" s="54" customFormat="1" ht="15.75">
      <c r="B613" s="240"/>
      <c r="C613" s="152" t="s">
        <v>272</v>
      </c>
      <c r="D613" s="153" t="s">
        <v>244</v>
      </c>
      <c r="E613" s="4"/>
      <c r="F613" s="4"/>
      <c r="G613" s="4"/>
      <c r="H613" s="4"/>
      <c r="I613" s="4"/>
      <c r="J613" s="4"/>
      <c r="K613" s="154"/>
      <c r="L613" s="154"/>
      <c r="M613" s="154"/>
      <c r="N613" s="4"/>
      <c r="O613" s="4"/>
      <c r="P613" s="4"/>
      <c r="Q613" s="4"/>
      <c r="R613" s="4"/>
      <c r="S613" s="4"/>
      <c r="T613" s="4"/>
      <c r="U613" s="14">
        <f t="shared" si="62"/>
        <v>0</v>
      </c>
      <c r="V613" s="14">
        <f t="shared" si="63"/>
        <v>0</v>
      </c>
      <c r="W613" s="167">
        <f>U613</f>
        <v>0</v>
      </c>
      <c r="X613" s="167">
        <f>V613</f>
        <v>0</v>
      </c>
      <c r="Y613" s="208"/>
      <c r="Z613" s="208"/>
      <c r="AA613" s="208"/>
    </row>
    <row r="614" spans="2:27" s="54" customFormat="1" ht="15.75">
      <c r="B614" s="15"/>
      <c r="C614" s="15"/>
      <c r="D614" s="30" t="s">
        <v>38</v>
      </c>
      <c r="E614" s="15">
        <f>SUM(E537:E613)</f>
        <v>0</v>
      </c>
      <c r="F614" s="15">
        <f aca="true" t="shared" si="64" ref="F614:V614">SUM(F537:F613)</f>
        <v>0</v>
      </c>
      <c r="G614" s="15">
        <f t="shared" si="64"/>
        <v>0</v>
      </c>
      <c r="H614" s="15">
        <f t="shared" si="64"/>
        <v>0</v>
      </c>
      <c r="I614" s="15">
        <f t="shared" si="64"/>
        <v>0</v>
      </c>
      <c r="J614" s="15">
        <f t="shared" si="64"/>
        <v>0</v>
      </c>
      <c r="K614" s="15">
        <f t="shared" si="64"/>
        <v>0</v>
      </c>
      <c r="L614" s="15">
        <f t="shared" si="64"/>
        <v>0</v>
      </c>
      <c r="M614" s="15">
        <f t="shared" si="64"/>
        <v>0</v>
      </c>
      <c r="N614" s="15">
        <f t="shared" si="64"/>
        <v>0</v>
      </c>
      <c r="O614" s="15">
        <f t="shared" si="64"/>
        <v>0</v>
      </c>
      <c r="P614" s="15">
        <f t="shared" si="64"/>
        <v>0</v>
      </c>
      <c r="Q614" s="15">
        <f t="shared" si="64"/>
        <v>0</v>
      </c>
      <c r="R614" s="15">
        <f t="shared" si="64"/>
        <v>0</v>
      </c>
      <c r="S614" s="15">
        <f t="shared" si="64"/>
        <v>0</v>
      </c>
      <c r="T614" s="15">
        <f t="shared" si="64"/>
        <v>0</v>
      </c>
      <c r="U614" s="15">
        <f t="shared" si="64"/>
        <v>0</v>
      </c>
      <c r="V614" s="15">
        <f t="shared" si="64"/>
        <v>0</v>
      </c>
      <c r="W614" s="15">
        <f>W537+W541+W546+W549+W551+W555+W557+W564+W565+W567+W569+W572+W574+W577+W583+W587+W589+W591+W592+W593+W594+W601+W604+W609+W611+W613</f>
        <v>0</v>
      </c>
      <c r="X614" s="15">
        <f>X537+X541+X546+X549+X551+X555+X557+X564+X565+X567+X569+X572+X574+X577+X583+X587+X589+X591+X592+X593+X594+X601+X604+X609+X611+X613</f>
        <v>0</v>
      </c>
      <c r="Y614" s="15">
        <f>Y537+Y541+Y551+Y557+Y565+Y574+Y577+Y589+Y594+Y604</f>
        <v>0</v>
      </c>
      <c r="Z614" s="15">
        <f>Z537+Z541+Z551+Z557+Z565+Z574+Z577+Z589+Z594+Z604</f>
        <v>0</v>
      </c>
      <c r="AA614" s="15">
        <f>Z614+Y614</f>
        <v>0</v>
      </c>
    </row>
    <row r="615" spans="2:27" s="54" customFormat="1" ht="15.75">
      <c r="B615" s="68"/>
      <c r="Y615" s="135" t="str">
        <f>+IF(Y614=AI531,"OK","WRONG")</f>
        <v>OK</v>
      </c>
      <c r="Z615" s="135" t="str">
        <f>+IF(Z614=AJ531,"OK","WRONG")</f>
        <v>OK</v>
      </c>
      <c r="AA615" s="135" t="str">
        <f>+IF(AA614=AK531,"OK","WRONG")</f>
        <v>OK</v>
      </c>
    </row>
    <row r="616" spans="2:20" s="54" customFormat="1" ht="15.75">
      <c r="B616" s="68" t="s">
        <v>445</v>
      </c>
      <c r="G616" s="83"/>
      <c r="H616" s="83"/>
      <c r="I616" s="83"/>
      <c r="J616" s="83"/>
      <c r="K616" s="83"/>
      <c r="L616" s="78"/>
      <c r="M616" s="78"/>
      <c r="N616" s="78"/>
      <c r="O616" s="78"/>
      <c r="P616" s="78"/>
      <c r="Q616" s="78"/>
      <c r="R616" s="78"/>
      <c r="S616" s="78"/>
      <c r="T616" s="78"/>
    </row>
    <row r="617" spans="7:20" s="54" customFormat="1" ht="15.75">
      <c r="G617" s="83"/>
      <c r="H617" s="83"/>
      <c r="I617" s="83"/>
      <c r="J617" s="83"/>
      <c r="K617" s="83"/>
      <c r="L617" s="83"/>
      <c r="M617" s="78"/>
      <c r="N617" s="78"/>
      <c r="O617" s="78"/>
      <c r="P617" s="78"/>
      <c r="Q617" s="78"/>
      <c r="R617" s="78"/>
      <c r="S617" s="78"/>
      <c r="T617" s="78"/>
    </row>
    <row r="618" spans="1:25" s="3" customFormat="1" ht="15.75">
      <c r="A618" s="54"/>
      <c r="B618" s="46" t="s">
        <v>98</v>
      </c>
      <c r="C618" s="111" t="s">
        <v>86</v>
      </c>
      <c r="D618" s="111" t="s">
        <v>87</v>
      </c>
      <c r="E618" s="111" t="s">
        <v>90</v>
      </c>
      <c r="F618" s="83"/>
      <c r="G618" s="83"/>
      <c r="H618" s="83"/>
      <c r="I618" s="83"/>
      <c r="J618" s="83"/>
      <c r="K618" s="83"/>
      <c r="L618" s="83"/>
      <c r="M618" s="78"/>
      <c r="N618" s="78"/>
      <c r="O618" s="78"/>
      <c r="P618" s="78"/>
      <c r="Q618" s="78"/>
      <c r="R618" s="78"/>
      <c r="S618" s="78"/>
      <c r="T618" s="54"/>
      <c r="U618" s="54"/>
      <c r="V618" s="54"/>
      <c r="W618" s="54"/>
      <c r="X618" s="54"/>
      <c r="Y618" s="54"/>
    </row>
    <row r="619" spans="1:25" s="3" customFormat="1" ht="15.75">
      <c r="A619" s="54"/>
      <c r="B619" s="46" t="s">
        <v>99</v>
      </c>
      <c r="C619" s="14"/>
      <c r="D619" s="14"/>
      <c r="E619" s="28">
        <f>+C619+D619</f>
        <v>0</v>
      </c>
      <c r="F619" s="83"/>
      <c r="G619" s="83"/>
      <c r="H619" s="83"/>
      <c r="I619" s="83"/>
      <c r="J619" s="83"/>
      <c r="K619" s="78"/>
      <c r="L619" s="78"/>
      <c r="M619" s="78"/>
      <c r="N619" s="78"/>
      <c r="O619" s="78"/>
      <c r="P619" s="78"/>
      <c r="Q619" s="78"/>
      <c r="R619" s="78"/>
      <c r="S619" s="78"/>
      <c r="T619" s="54"/>
      <c r="U619" s="54"/>
      <c r="V619" s="54"/>
      <c r="W619" s="54"/>
      <c r="X619" s="54"/>
      <c r="Y619" s="54"/>
    </row>
    <row r="620" spans="1:25" s="3" customFormat="1" ht="15.75">
      <c r="A620" s="54"/>
      <c r="B620" s="46" t="s">
        <v>100</v>
      </c>
      <c r="C620" s="14"/>
      <c r="D620" s="14"/>
      <c r="E620" s="28">
        <f>+C620+D620</f>
        <v>0</v>
      </c>
      <c r="F620" s="83"/>
      <c r="G620" s="83"/>
      <c r="H620" s="83"/>
      <c r="I620" s="83"/>
      <c r="J620" s="83"/>
      <c r="K620" s="78"/>
      <c r="L620" s="78"/>
      <c r="M620" s="78"/>
      <c r="N620" s="78"/>
      <c r="O620" s="78"/>
      <c r="P620" s="78"/>
      <c r="Q620" s="78"/>
      <c r="R620" s="78"/>
      <c r="S620" s="78"/>
      <c r="T620" s="54"/>
      <c r="U620" s="54"/>
      <c r="V620" s="54"/>
      <c r="W620" s="54"/>
      <c r="X620" s="54"/>
      <c r="Y620" s="54"/>
    </row>
    <row r="621" spans="1:25" s="3" customFormat="1" ht="15.75">
      <c r="A621" s="54"/>
      <c r="B621" s="46" t="s">
        <v>101</v>
      </c>
      <c r="C621" s="14"/>
      <c r="D621" s="14"/>
      <c r="E621" s="28">
        <f>+C621+D621</f>
        <v>0</v>
      </c>
      <c r="F621" s="83"/>
      <c r="G621" s="83"/>
      <c r="H621" s="83"/>
      <c r="I621" s="83"/>
      <c r="J621" s="83"/>
      <c r="K621" s="78"/>
      <c r="L621" s="78"/>
      <c r="M621" s="78"/>
      <c r="N621" s="78"/>
      <c r="O621" s="78"/>
      <c r="P621" s="78"/>
      <c r="Q621" s="78"/>
      <c r="R621" s="78"/>
      <c r="S621" s="78"/>
      <c r="T621" s="54"/>
      <c r="U621" s="54"/>
      <c r="V621" s="54"/>
      <c r="W621" s="54"/>
      <c r="X621" s="54"/>
      <c r="Y621" s="54"/>
    </row>
    <row r="622" spans="1:25" s="3" customFormat="1" ht="15.75">
      <c r="A622" s="54"/>
      <c r="B622" s="16" t="s">
        <v>38</v>
      </c>
      <c r="C622" s="17">
        <f>+C619+C620+C621</f>
        <v>0</v>
      </c>
      <c r="D622" s="17">
        <f>+D619+D620+D621</f>
        <v>0</v>
      </c>
      <c r="E622" s="28">
        <f>+C622+D622</f>
        <v>0</v>
      </c>
      <c r="F622" s="83"/>
      <c r="G622" s="83"/>
      <c r="H622" s="83"/>
      <c r="I622" s="83"/>
      <c r="J622" s="83"/>
      <c r="K622" s="78"/>
      <c r="L622" s="78"/>
      <c r="M622" s="78"/>
      <c r="N622" s="78"/>
      <c r="O622" s="78"/>
      <c r="P622" s="78"/>
      <c r="Q622" s="78"/>
      <c r="R622" s="78"/>
      <c r="S622" s="78"/>
      <c r="T622" s="54"/>
      <c r="U622" s="54"/>
      <c r="V622" s="54"/>
      <c r="W622" s="54"/>
      <c r="X622" s="54"/>
      <c r="Y622" s="54"/>
    </row>
    <row r="623" spans="2:20" s="54" customFormat="1" ht="15.75">
      <c r="B623" s="79"/>
      <c r="C623" s="135" t="str">
        <f>+IF(C622=P278,"OK","WRONG")</f>
        <v>OK</v>
      </c>
      <c r="D623" s="135" t="str">
        <f>+IF(D622=Q278,"OK","WRONG")</f>
        <v>OK</v>
      </c>
      <c r="E623" s="135" t="str">
        <f>+IF(E622=R278,"OK","WRONG")</f>
        <v>OK</v>
      </c>
      <c r="F623" s="72"/>
      <c r="G623" s="83"/>
      <c r="H623" s="83"/>
      <c r="I623" s="83"/>
      <c r="J623" s="83"/>
      <c r="K623" s="83"/>
      <c r="L623" s="78"/>
      <c r="M623" s="78"/>
      <c r="N623" s="78"/>
      <c r="O623" s="78"/>
      <c r="P623" s="78"/>
      <c r="Q623" s="78"/>
      <c r="R623" s="78"/>
      <c r="S623" s="78"/>
      <c r="T623" s="78"/>
    </row>
    <row r="624" s="54" customFormat="1" ht="15.75">
      <c r="B624" s="84" t="s">
        <v>406</v>
      </c>
    </row>
    <row r="625" s="54" customFormat="1" ht="15.75">
      <c r="B625" s="84"/>
    </row>
    <row r="626" spans="2:4" s="54" customFormat="1" ht="31.5">
      <c r="B626" s="186" t="s">
        <v>446</v>
      </c>
      <c r="C626" s="14"/>
      <c r="D626" s="54" t="s">
        <v>332</v>
      </c>
    </row>
    <row r="627" spans="2:3" s="54" customFormat="1" ht="15.75">
      <c r="B627" s="193"/>
      <c r="C627" s="193"/>
    </row>
    <row r="628" s="54" customFormat="1" ht="15.75">
      <c r="B628" s="84" t="s">
        <v>447</v>
      </c>
    </row>
    <row r="629" s="54" customFormat="1" ht="15.75">
      <c r="B629" s="84"/>
    </row>
    <row r="630" spans="1:25" s="3" customFormat="1" ht="31.5" customHeight="1">
      <c r="A630" s="54"/>
      <c r="B630" s="210" t="s">
        <v>102</v>
      </c>
      <c r="C630" s="211" t="s">
        <v>103</v>
      </c>
      <c r="D630" s="212"/>
      <c r="E630" s="211" t="s">
        <v>104</v>
      </c>
      <c r="F630" s="212"/>
      <c r="G630" s="211" t="s">
        <v>300</v>
      </c>
      <c r="H630" s="212"/>
      <c r="I630" s="211" t="s">
        <v>338</v>
      </c>
      <c r="J630" s="212"/>
      <c r="K630" s="211" t="s">
        <v>339</v>
      </c>
      <c r="L630" s="212"/>
      <c r="M630" s="211" t="s">
        <v>301</v>
      </c>
      <c r="N630" s="212"/>
      <c r="O630" s="211" t="s">
        <v>302</v>
      </c>
      <c r="P630" s="212"/>
      <c r="Q630" s="277" t="s">
        <v>22</v>
      </c>
      <c r="R630" s="278"/>
      <c r="S630" s="279"/>
      <c r="T630" s="54"/>
      <c r="U630" s="54"/>
      <c r="V630" s="54"/>
      <c r="W630" s="54"/>
      <c r="X630" s="54"/>
      <c r="Y630" s="54"/>
    </row>
    <row r="631" spans="1:25" s="3" customFormat="1" ht="15.75">
      <c r="A631" s="54"/>
      <c r="B631" s="210"/>
      <c r="C631" s="46" t="s">
        <v>35</v>
      </c>
      <c r="D631" s="46" t="s">
        <v>36</v>
      </c>
      <c r="E631" s="46" t="s">
        <v>35</v>
      </c>
      <c r="F631" s="46" t="s">
        <v>36</v>
      </c>
      <c r="G631" s="46" t="s">
        <v>35</v>
      </c>
      <c r="H631" s="46" t="s">
        <v>36</v>
      </c>
      <c r="I631" s="187" t="s">
        <v>35</v>
      </c>
      <c r="J631" s="187" t="s">
        <v>36</v>
      </c>
      <c r="K631" s="46" t="s">
        <v>35</v>
      </c>
      <c r="L631" s="46" t="s">
        <v>36</v>
      </c>
      <c r="M631" s="46" t="s">
        <v>35</v>
      </c>
      <c r="N631" s="46" t="s">
        <v>36</v>
      </c>
      <c r="O631" s="46" t="s">
        <v>35</v>
      </c>
      <c r="P631" s="46" t="s">
        <v>36</v>
      </c>
      <c r="Q631" s="46" t="s">
        <v>35</v>
      </c>
      <c r="R631" s="46" t="s">
        <v>36</v>
      </c>
      <c r="S631" s="46" t="s">
        <v>22</v>
      </c>
      <c r="T631" s="54"/>
      <c r="U631" s="54"/>
      <c r="V631" s="54"/>
      <c r="W631" s="54"/>
      <c r="X631" s="54"/>
      <c r="Y631" s="54"/>
    </row>
    <row r="632" spans="1:25" s="3" customFormat="1" ht="15.75">
      <c r="A632" s="54"/>
      <c r="B632" s="46" t="s">
        <v>92</v>
      </c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7">
        <f aca="true" t="shared" si="65" ref="Q632:Q640">+C632+E632+G632+K632+M632+O632</f>
        <v>0</v>
      </c>
      <c r="R632" s="17">
        <f aca="true" t="shared" si="66" ref="R632:R640">+D632+F632+H632+L632+N632+P632</f>
        <v>0</v>
      </c>
      <c r="S632" s="17">
        <f>+Q632+R632</f>
        <v>0</v>
      </c>
      <c r="T632" s="54"/>
      <c r="U632" s="54"/>
      <c r="V632" s="54"/>
      <c r="W632" s="54"/>
      <c r="X632" s="54"/>
      <c r="Y632" s="54"/>
    </row>
    <row r="633" spans="1:25" s="3" customFormat="1" ht="15.75">
      <c r="A633" s="54"/>
      <c r="B633" s="46" t="s">
        <v>95</v>
      </c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7">
        <f t="shared" si="65"/>
        <v>0</v>
      </c>
      <c r="R633" s="17">
        <f t="shared" si="66"/>
        <v>0</v>
      </c>
      <c r="S633" s="17">
        <f aca="true" t="shared" si="67" ref="S633:S640">+Q633+R633</f>
        <v>0</v>
      </c>
      <c r="T633" s="54"/>
      <c r="U633" s="54"/>
      <c r="V633" s="54"/>
      <c r="W633" s="54"/>
      <c r="X633" s="54"/>
      <c r="Y633" s="54"/>
    </row>
    <row r="634" spans="1:25" s="3" customFormat="1" ht="15.75">
      <c r="A634" s="54"/>
      <c r="B634" s="110" t="s">
        <v>154</v>
      </c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7">
        <f t="shared" si="65"/>
        <v>0</v>
      </c>
      <c r="R634" s="17">
        <f t="shared" si="66"/>
        <v>0</v>
      </c>
      <c r="S634" s="17">
        <f t="shared" si="67"/>
        <v>0</v>
      </c>
      <c r="T634" s="54"/>
      <c r="U634" s="54"/>
      <c r="V634" s="54"/>
      <c r="W634" s="54"/>
      <c r="X634" s="54"/>
      <c r="Y634" s="54"/>
    </row>
    <row r="635" spans="1:25" s="3" customFormat="1" ht="15.75">
      <c r="A635" s="54"/>
      <c r="B635" s="110" t="s">
        <v>105</v>
      </c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7">
        <f t="shared" si="65"/>
        <v>0</v>
      </c>
      <c r="R635" s="17">
        <f t="shared" si="66"/>
        <v>0</v>
      </c>
      <c r="S635" s="17">
        <f t="shared" si="67"/>
        <v>0</v>
      </c>
      <c r="T635" s="54"/>
      <c r="U635" s="54"/>
      <c r="V635" s="54"/>
      <c r="W635" s="54"/>
      <c r="X635" s="54"/>
      <c r="Y635" s="54"/>
    </row>
    <row r="636" spans="1:25" s="3" customFormat="1" ht="15.75">
      <c r="A636" s="54"/>
      <c r="B636" s="110" t="s">
        <v>150</v>
      </c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7">
        <f t="shared" si="65"/>
        <v>0</v>
      </c>
      <c r="R636" s="17">
        <f t="shared" si="66"/>
        <v>0</v>
      </c>
      <c r="S636" s="17">
        <f t="shared" si="67"/>
        <v>0</v>
      </c>
      <c r="T636" s="54"/>
      <c r="U636" s="54"/>
      <c r="V636" s="54"/>
      <c r="W636" s="54"/>
      <c r="X636" s="54"/>
      <c r="Y636" s="54"/>
    </row>
    <row r="637" spans="1:25" s="3" customFormat="1" ht="15.75">
      <c r="A637" s="54"/>
      <c r="B637" s="110" t="s">
        <v>160</v>
      </c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7">
        <f t="shared" si="65"/>
        <v>0</v>
      </c>
      <c r="R637" s="17">
        <f t="shared" si="66"/>
        <v>0</v>
      </c>
      <c r="S637" s="17">
        <f t="shared" si="67"/>
        <v>0</v>
      </c>
      <c r="T637" s="54"/>
      <c r="U637" s="54"/>
      <c r="V637" s="54"/>
      <c r="W637" s="54"/>
      <c r="X637" s="54"/>
      <c r="Y637" s="54"/>
    </row>
    <row r="638" spans="1:25" s="3" customFormat="1" ht="15.75">
      <c r="A638" s="54"/>
      <c r="B638" s="110" t="s">
        <v>55</v>
      </c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7">
        <f t="shared" si="65"/>
        <v>0</v>
      </c>
      <c r="R638" s="17">
        <f t="shared" si="66"/>
        <v>0</v>
      </c>
      <c r="S638" s="17">
        <f t="shared" si="67"/>
        <v>0</v>
      </c>
      <c r="T638" s="54"/>
      <c r="U638" s="54"/>
      <c r="V638" s="54"/>
      <c r="W638" s="54"/>
      <c r="X638" s="54"/>
      <c r="Y638" s="54"/>
    </row>
    <row r="639" spans="1:25" s="3" customFormat="1" ht="15.75">
      <c r="A639" s="54"/>
      <c r="B639" s="110" t="s">
        <v>127</v>
      </c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7">
        <f t="shared" si="65"/>
        <v>0</v>
      </c>
      <c r="R639" s="17">
        <f t="shared" si="66"/>
        <v>0</v>
      </c>
      <c r="S639" s="17">
        <f t="shared" si="67"/>
        <v>0</v>
      </c>
      <c r="T639" s="54"/>
      <c r="U639" s="54"/>
      <c r="V639" s="54"/>
      <c r="W639" s="54"/>
      <c r="X639" s="54"/>
      <c r="Y639" s="54"/>
    </row>
    <row r="640" spans="1:25" s="3" customFormat="1" ht="15.75">
      <c r="A640" s="54"/>
      <c r="B640" s="16" t="s">
        <v>38</v>
      </c>
      <c r="C640" s="17">
        <f>SUM(C632:C639)</f>
        <v>0</v>
      </c>
      <c r="D640" s="17">
        <f aca="true" t="shared" si="68" ref="D640:P640">SUM(D632:D639)</f>
        <v>0</v>
      </c>
      <c r="E640" s="17">
        <f t="shared" si="68"/>
        <v>0</v>
      </c>
      <c r="F640" s="17">
        <f t="shared" si="68"/>
        <v>0</v>
      </c>
      <c r="G640" s="17">
        <f t="shared" si="68"/>
        <v>0</v>
      </c>
      <c r="H640" s="17">
        <f t="shared" si="68"/>
        <v>0</v>
      </c>
      <c r="I640" s="17"/>
      <c r="J640" s="17"/>
      <c r="K640" s="17">
        <f t="shared" si="68"/>
        <v>0</v>
      </c>
      <c r="L640" s="17">
        <f t="shared" si="68"/>
        <v>0</v>
      </c>
      <c r="M640" s="17">
        <f t="shared" si="68"/>
        <v>0</v>
      </c>
      <c r="N640" s="17">
        <f t="shared" si="68"/>
        <v>0</v>
      </c>
      <c r="O640" s="17">
        <f t="shared" si="68"/>
        <v>0</v>
      </c>
      <c r="P640" s="17">
        <f t="shared" si="68"/>
        <v>0</v>
      </c>
      <c r="Q640" s="17">
        <f t="shared" si="65"/>
        <v>0</v>
      </c>
      <c r="R640" s="17">
        <f t="shared" si="66"/>
        <v>0</v>
      </c>
      <c r="S640" s="17">
        <f t="shared" si="67"/>
        <v>0</v>
      </c>
      <c r="T640" s="54"/>
      <c r="U640" s="54"/>
      <c r="V640" s="54"/>
      <c r="W640" s="54"/>
      <c r="X640" s="54"/>
      <c r="Y640" s="54"/>
    </row>
    <row r="641" spans="2:20" s="54" customFormat="1" ht="15.75">
      <c r="B641" s="79"/>
      <c r="C641" s="83"/>
      <c r="D641" s="83"/>
      <c r="E641" s="83"/>
      <c r="F641" s="83"/>
      <c r="G641" s="83"/>
      <c r="H641" s="83"/>
      <c r="I641" s="83"/>
      <c r="J641" s="83"/>
      <c r="K641" s="83"/>
      <c r="L641" s="78"/>
      <c r="M641" s="78"/>
      <c r="N641" s="78"/>
      <c r="O641" s="78"/>
      <c r="P641" s="78"/>
      <c r="Q641" s="78"/>
      <c r="R641" s="78"/>
      <c r="S641" s="78"/>
      <c r="T641" s="78"/>
    </row>
    <row r="642" spans="8:20" s="54" customFormat="1" ht="15.75">
      <c r="H642" s="83"/>
      <c r="I642" s="83"/>
      <c r="J642" s="83"/>
      <c r="K642" s="83"/>
      <c r="L642" s="78"/>
      <c r="M642" s="78"/>
      <c r="N642" s="78"/>
      <c r="O642" s="78"/>
      <c r="P642" s="78"/>
      <c r="Q642" s="78"/>
      <c r="R642" s="78"/>
      <c r="S642" s="78"/>
      <c r="T642" s="78"/>
    </row>
    <row r="643" s="54" customFormat="1" ht="23.25">
      <c r="B643" s="103" t="s">
        <v>314</v>
      </c>
    </row>
    <row r="644" s="54" customFormat="1" ht="15.75">
      <c r="B644" s="68"/>
    </row>
    <row r="645" s="54" customFormat="1" ht="15.75">
      <c r="B645" s="85" t="s">
        <v>341</v>
      </c>
    </row>
    <row r="646" s="54" customFormat="1" ht="15.75">
      <c r="B646" s="86"/>
    </row>
    <row r="647" spans="2:26" ht="31.5" customHeight="1">
      <c r="B647" s="262" t="s">
        <v>106</v>
      </c>
      <c r="C647" s="277" t="s">
        <v>107</v>
      </c>
      <c r="D647" s="278"/>
      <c r="E647" s="279"/>
      <c r="F647" s="253" t="s">
        <v>108</v>
      </c>
      <c r="G647" s="280"/>
      <c r="H647" s="254"/>
      <c r="I647" s="281" t="s">
        <v>133</v>
      </c>
      <c r="J647" s="54"/>
      <c r="K647" s="54"/>
      <c r="Z647" s="2"/>
    </row>
    <row r="648" spans="2:26" ht="23.25" customHeight="1">
      <c r="B648" s="263"/>
      <c r="C648" s="111" t="s">
        <v>44</v>
      </c>
      <c r="D648" s="111" t="s">
        <v>109</v>
      </c>
      <c r="E648" s="122" t="s">
        <v>22</v>
      </c>
      <c r="F648" s="111" t="s">
        <v>44</v>
      </c>
      <c r="G648" s="111" t="s">
        <v>109</v>
      </c>
      <c r="H648" s="122" t="s">
        <v>22</v>
      </c>
      <c r="I648" s="282"/>
      <c r="J648" s="54"/>
      <c r="K648" s="54"/>
      <c r="Z648" s="2"/>
    </row>
    <row r="649" spans="2:26" ht="15.75">
      <c r="B649" s="46" t="s">
        <v>110</v>
      </c>
      <c r="C649" s="14"/>
      <c r="D649" s="14"/>
      <c r="E649" s="17">
        <f>+C649+D649</f>
        <v>0</v>
      </c>
      <c r="F649" s="14"/>
      <c r="G649" s="14"/>
      <c r="H649" s="17">
        <f>+F649+G649</f>
        <v>0</v>
      </c>
      <c r="I649" s="15">
        <f>+E649+H649</f>
        <v>0</v>
      </c>
      <c r="J649" s="54"/>
      <c r="K649" s="54"/>
      <c r="Z649" s="2"/>
    </row>
    <row r="650" spans="2:26" ht="15.75">
      <c r="B650" s="46" t="s">
        <v>111</v>
      </c>
      <c r="C650" s="14"/>
      <c r="D650" s="14"/>
      <c r="E650" s="17">
        <f>+C650+D650</f>
        <v>0</v>
      </c>
      <c r="F650" s="14"/>
      <c r="G650" s="14"/>
      <c r="H650" s="17">
        <f>+F650+G650</f>
        <v>0</v>
      </c>
      <c r="I650" s="15">
        <f>+E650+H650</f>
        <v>0</v>
      </c>
      <c r="J650" s="54"/>
      <c r="K650" s="54"/>
      <c r="Z650" s="2"/>
    </row>
    <row r="651" spans="2:26" ht="15.75">
      <c r="B651" s="46" t="s">
        <v>22</v>
      </c>
      <c r="C651" s="28">
        <f>SUM(C649:C650)</f>
        <v>0</v>
      </c>
      <c r="D651" s="28">
        <f>SUM(D649:D650)</f>
        <v>0</v>
      </c>
      <c r="E651" s="17">
        <f>D651+C651</f>
        <v>0</v>
      </c>
      <c r="F651" s="28">
        <f>SUM(F649:F650)</f>
        <v>0</v>
      </c>
      <c r="G651" s="28">
        <f>SUM(G649:G650)</f>
        <v>0</v>
      </c>
      <c r="H651" s="17">
        <f>+F651+G651</f>
        <v>0</v>
      </c>
      <c r="I651" s="15">
        <f>+E651+H651</f>
        <v>0</v>
      </c>
      <c r="J651" s="54"/>
      <c r="K651" s="54"/>
      <c r="Z651" s="2"/>
    </row>
    <row r="652" spans="2:11" ht="15.75">
      <c r="B652" s="68"/>
      <c r="C652" s="54"/>
      <c r="D652" s="54"/>
      <c r="E652" s="54"/>
      <c r="F652" s="54"/>
      <c r="G652" s="54"/>
      <c r="H652" s="54"/>
      <c r="I652" s="54"/>
      <c r="J652" s="54"/>
      <c r="K652" s="54"/>
    </row>
    <row r="653" spans="2:11" ht="15.75">
      <c r="B653" s="68" t="s">
        <v>315</v>
      </c>
      <c r="C653" s="54"/>
      <c r="D653" s="54"/>
      <c r="E653" s="54"/>
      <c r="F653" s="54"/>
      <c r="G653" s="54"/>
      <c r="H653" s="54"/>
      <c r="I653" s="54"/>
      <c r="J653" s="54"/>
      <c r="K653" s="54"/>
    </row>
    <row r="654" spans="2:11" ht="15.75">
      <c r="B654" s="68"/>
      <c r="C654" s="54"/>
      <c r="D654" s="54"/>
      <c r="E654" s="54"/>
      <c r="F654" s="54"/>
      <c r="G654" s="54"/>
      <c r="H654" s="54"/>
      <c r="I654" s="54"/>
      <c r="J654" s="54"/>
      <c r="K654" s="54"/>
    </row>
    <row r="655" spans="1:23" s="1" customFormat="1" ht="15.75">
      <c r="A655" s="68"/>
      <c r="B655" s="313" t="s">
        <v>327</v>
      </c>
      <c r="C655" s="222" t="s">
        <v>40</v>
      </c>
      <c r="D655" s="224"/>
      <c r="E655" s="224"/>
      <c r="F655" s="223"/>
      <c r="G655" s="209" t="s">
        <v>41</v>
      </c>
      <c r="H655" s="209"/>
      <c r="I655" s="209"/>
      <c r="J655" s="209"/>
      <c r="K655" s="209" t="s">
        <v>38</v>
      </c>
      <c r="L655" s="209"/>
      <c r="M655" s="209"/>
      <c r="N655" s="209"/>
      <c r="O655" s="271" t="s">
        <v>22</v>
      </c>
      <c r="P655" s="272"/>
      <c r="Q655" s="273"/>
      <c r="R655" s="68"/>
      <c r="S655" s="68"/>
      <c r="T655" s="68"/>
      <c r="U655" s="68"/>
      <c r="V655" s="68"/>
      <c r="W655" s="68"/>
    </row>
    <row r="656" spans="1:23" s="1" customFormat="1" ht="15.75">
      <c r="A656" s="68"/>
      <c r="B656" s="314"/>
      <c r="C656" s="209" t="s">
        <v>44</v>
      </c>
      <c r="D656" s="209"/>
      <c r="E656" s="209" t="s">
        <v>46</v>
      </c>
      <c r="F656" s="209"/>
      <c r="G656" s="209" t="s">
        <v>44</v>
      </c>
      <c r="H656" s="209"/>
      <c r="I656" s="209" t="s">
        <v>46</v>
      </c>
      <c r="J656" s="209"/>
      <c r="K656" s="209" t="s">
        <v>44</v>
      </c>
      <c r="L656" s="209"/>
      <c r="M656" s="209" t="s">
        <v>46</v>
      </c>
      <c r="N656" s="209"/>
      <c r="O656" s="274"/>
      <c r="P656" s="275"/>
      <c r="Q656" s="276"/>
      <c r="R656" s="68"/>
      <c r="S656" s="68"/>
      <c r="T656" s="68"/>
      <c r="U656" s="68"/>
      <c r="V656" s="68"/>
      <c r="W656" s="68"/>
    </row>
    <row r="657" spans="1:23" s="1" customFormat="1" ht="15.75">
      <c r="A657" s="68"/>
      <c r="B657" s="92"/>
      <c r="C657" s="93" t="s">
        <v>35</v>
      </c>
      <c r="D657" s="93" t="s">
        <v>36</v>
      </c>
      <c r="E657" s="93" t="s">
        <v>35</v>
      </c>
      <c r="F657" s="93" t="s">
        <v>36</v>
      </c>
      <c r="G657" s="93" t="s">
        <v>35</v>
      </c>
      <c r="H657" s="93" t="s">
        <v>36</v>
      </c>
      <c r="I657" s="93" t="s">
        <v>35</v>
      </c>
      <c r="J657" s="93" t="s">
        <v>36</v>
      </c>
      <c r="K657" s="93" t="s">
        <v>35</v>
      </c>
      <c r="L657" s="93" t="s">
        <v>36</v>
      </c>
      <c r="M657" s="93" t="s">
        <v>35</v>
      </c>
      <c r="N657" s="93" t="s">
        <v>36</v>
      </c>
      <c r="O657" s="93" t="s">
        <v>35</v>
      </c>
      <c r="P657" s="93" t="s">
        <v>36</v>
      </c>
      <c r="Q657" s="92" t="s">
        <v>22</v>
      </c>
      <c r="R657" s="68"/>
      <c r="S657" s="68"/>
      <c r="T657" s="68"/>
      <c r="U657" s="68"/>
      <c r="V657" s="68"/>
      <c r="W657" s="68"/>
    </row>
    <row r="658" spans="2:26" ht="15.75">
      <c r="B658" s="48"/>
      <c r="C658" s="26"/>
      <c r="D658" s="26"/>
      <c r="E658" s="26"/>
      <c r="F658" s="26"/>
      <c r="G658" s="26"/>
      <c r="H658" s="26"/>
      <c r="I658" s="26"/>
      <c r="J658" s="26"/>
      <c r="K658" s="27">
        <f>+C658+G658</f>
        <v>0</v>
      </c>
      <c r="L658" s="27">
        <f>+D658+H658</f>
        <v>0</v>
      </c>
      <c r="M658" s="27">
        <f>+E658+I658</f>
        <v>0</v>
      </c>
      <c r="N658" s="27">
        <f>+F658+J658</f>
        <v>0</v>
      </c>
      <c r="O658" s="15">
        <f>+K658+M658</f>
        <v>0</v>
      </c>
      <c r="P658" s="15">
        <f>+L658+N658</f>
        <v>0</v>
      </c>
      <c r="Q658" s="15">
        <f>+O658+P658</f>
        <v>0</v>
      </c>
      <c r="X658" s="2"/>
      <c r="Y658" s="2"/>
      <c r="Z658" s="2"/>
    </row>
    <row r="659" spans="2:26" ht="15.75">
      <c r="B659" s="48"/>
      <c r="C659" s="26"/>
      <c r="D659" s="26"/>
      <c r="E659" s="26"/>
      <c r="F659" s="26"/>
      <c r="G659" s="26"/>
      <c r="H659" s="26"/>
      <c r="I659" s="26"/>
      <c r="J659" s="26"/>
      <c r="K659" s="27">
        <f aca="true" t="shared" si="69" ref="K659:K678">+C659+G659</f>
        <v>0</v>
      </c>
      <c r="L659" s="27">
        <f aca="true" t="shared" si="70" ref="L659:L678">+D659+H659</f>
        <v>0</v>
      </c>
      <c r="M659" s="27">
        <f aca="true" t="shared" si="71" ref="M659:N678">+E659+I659</f>
        <v>0</v>
      </c>
      <c r="N659" s="27">
        <f t="shared" si="71"/>
        <v>0</v>
      </c>
      <c r="O659" s="15">
        <f aca="true" t="shared" si="72" ref="O659:O677">+K659+M659</f>
        <v>0</v>
      </c>
      <c r="P659" s="15">
        <f aca="true" t="shared" si="73" ref="P659:P678">+L659+N659</f>
        <v>0</v>
      </c>
      <c r="Q659" s="15">
        <f aca="true" t="shared" si="74" ref="Q659:Q678">+O659+P659</f>
        <v>0</v>
      </c>
      <c r="X659" s="2"/>
      <c r="Y659" s="2"/>
      <c r="Z659" s="2"/>
    </row>
    <row r="660" spans="2:26" ht="15.75">
      <c r="B660" s="48"/>
      <c r="C660" s="26"/>
      <c r="D660" s="26"/>
      <c r="E660" s="26"/>
      <c r="F660" s="26"/>
      <c r="G660" s="26"/>
      <c r="H660" s="26"/>
      <c r="I660" s="26"/>
      <c r="J660" s="26"/>
      <c r="K660" s="27">
        <f t="shared" si="69"/>
        <v>0</v>
      </c>
      <c r="L660" s="27">
        <f t="shared" si="70"/>
        <v>0</v>
      </c>
      <c r="M660" s="27">
        <f t="shared" si="71"/>
        <v>0</v>
      </c>
      <c r="N660" s="27">
        <f t="shared" si="71"/>
        <v>0</v>
      </c>
      <c r="O660" s="15">
        <f t="shared" si="72"/>
        <v>0</v>
      </c>
      <c r="P660" s="15">
        <f t="shared" si="73"/>
        <v>0</v>
      </c>
      <c r="Q660" s="15">
        <f t="shared" si="74"/>
        <v>0</v>
      </c>
      <c r="X660" s="2"/>
      <c r="Y660" s="2"/>
      <c r="Z660" s="2"/>
    </row>
    <row r="661" spans="2:26" ht="15.75">
      <c r="B661" s="48"/>
      <c r="C661" s="26"/>
      <c r="D661" s="26"/>
      <c r="E661" s="26"/>
      <c r="F661" s="26"/>
      <c r="G661" s="26"/>
      <c r="H661" s="26"/>
      <c r="I661" s="26"/>
      <c r="J661" s="26"/>
      <c r="K661" s="27">
        <f t="shared" si="69"/>
        <v>0</v>
      </c>
      <c r="L661" s="27">
        <f t="shared" si="70"/>
        <v>0</v>
      </c>
      <c r="M661" s="27">
        <f t="shared" si="71"/>
        <v>0</v>
      </c>
      <c r="N661" s="27">
        <f t="shared" si="71"/>
        <v>0</v>
      </c>
      <c r="O661" s="15">
        <f t="shared" si="72"/>
        <v>0</v>
      </c>
      <c r="P661" s="15">
        <f t="shared" si="73"/>
        <v>0</v>
      </c>
      <c r="Q661" s="15">
        <f t="shared" si="74"/>
        <v>0</v>
      </c>
      <c r="X661" s="2"/>
      <c r="Y661" s="2"/>
      <c r="Z661" s="2"/>
    </row>
    <row r="662" spans="1:26" ht="15.75">
      <c r="A662" s="2"/>
      <c r="B662" s="16" t="s">
        <v>155</v>
      </c>
      <c r="C662" s="27">
        <f>+C658+C659+C660+C661</f>
        <v>0</v>
      </c>
      <c r="D662" s="27">
        <f aca="true" t="shared" si="75" ref="D662:J662">+D658+D659+D660+D661</f>
        <v>0</v>
      </c>
      <c r="E662" s="27">
        <f t="shared" si="75"/>
        <v>0</v>
      </c>
      <c r="F662" s="27">
        <f t="shared" si="75"/>
        <v>0</v>
      </c>
      <c r="G662" s="27">
        <f t="shared" si="75"/>
        <v>0</v>
      </c>
      <c r="H662" s="27">
        <f t="shared" si="75"/>
        <v>0</v>
      </c>
      <c r="I662" s="27">
        <f t="shared" si="75"/>
        <v>0</v>
      </c>
      <c r="J662" s="27">
        <f t="shared" si="75"/>
        <v>0</v>
      </c>
      <c r="K662" s="27">
        <f t="shared" si="69"/>
        <v>0</v>
      </c>
      <c r="L662" s="27">
        <f t="shared" si="70"/>
        <v>0</v>
      </c>
      <c r="M662" s="27">
        <f t="shared" si="71"/>
        <v>0</v>
      </c>
      <c r="N662" s="27">
        <f t="shared" si="71"/>
        <v>0</v>
      </c>
      <c r="O662" s="15">
        <f t="shared" si="72"/>
        <v>0</v>
      </c>
      <c r="P662" s="15">
        <f t="shared" si="73"/>
        <v>0</v>
      </c>
      <c r="Q662" s="15">
        <f t="shared" si="74"/>
        <v>0</v>
      </c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>
      <c r="A663" s="2"/>
      <c r="B663" s="48"/>
      <c r="C663" s="26"/>
      <c r="D663" s="26"/>
      <c r="E663" s="26"/>
      <c r="F663" s="26"/>
      <c r="G663" s="26"/>
      <c r="H663" s="26"/>
      <c r="I663" s="26"/>
      <c r="J663" s="26"/>
      <c r="K663" s="27">
        <f t="shared" si="69"/>
        <v>0</v>
      </c>
      <c r="L663" s="27">
        <f t="shared" si="70"/>
        <v>0</v>
      </c>
      <c r="M663" s="27">
        <f t="shared" si="71"/>
        <v>0</v>
      </c>
      <c r="N663" s="27">
        <f t="shared" si="71"/>
        <v>0</v>
      </c>
      <c r="O663" s="15">
        <f t="shared" si="72"/>
        <v>0</v>
      </c>
      <c r="P663" s="15">
        <f t="shared" si="73"/>
        <v>0</v>
      </c>
      <c r="Q663" s="15">
        <f t="shared" si="74"/>
        <v>0</v>
      </c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>
      <c r="A664" s="2"/>
      <c r="B664" s="48"/>
      <c r="C664" s="26"/>
      <c r="D664" s="26"/>
      <c r="E664" s="26"/>
      <c r="F664" s="26"/>
      <c r="G664" s="26"/>
      <c r="H664" s="26"/>
      <c r="I664" s="26"/>
      <c r="J664" s="26"/>
      <c r="K664" s="27">
        <f t="shared" si="69"/>
        <v>0</v>
      </c>
      <c r="L664" s="27">
        <f t="shared" si="70"/>
        <v>0</v>
      </c>
      <c r="M664" s="27">
        <f t="shared" si="71"/>
        <v>0</v>
      </c>
      <c r="N664" s="27">
        <f t="shared" si="71"/>
        <v>0</v>
      </c>
      <c r="O664" s="15">
        <f t="shared" si="72"/>
        <v>0</v>
      </c>
      <c r="P664" s="15">
        <f t="shared" si="73"/>
        <v>0</v>
      </c>
      <c r="Q664" s="15">
        <f t="shared" si="74"/>
        <v>0</v>
      </c>
      <c r="R664" s="2"/>
      <c r="S664" s="2"/>
      <c r="T664" s="2"/>
      <c r="U664" s="2"/>
      <c r="V664" s="2"/>
      <c r="W664" s="2"/>
      <c r="X664" s="2"/>
      <c r="Y664" s="2"/>
      <c r="Z664" s="2"/>
    </row>
    <row r="665" spans="2:26" ht="15.75">
      <c r="B665" s="48"/>
      <c r="C665" s="26"/>
      <c r="D665" s="26"/>
      <c r="E665" s="26"/>
      <c r="F665" s="26"/>
      <c r="G665" s="26"/>
      <c r="H665" s="26"/>
      <c r="I665" s="26"/>
      <c r="J665" s="26"/>
      <c r="K665" s="27">
        <f t="shared" si="69"/>
        <v>0</v>
      </c>
      <c r="L665" s="27">
        <f t="shared" si="70"/>
        <v>0</v>
      </c>
      <c r="M665" s="27">
        <f t="shared" si="71"/>
        <v>0</v>
      </c>
      <c r="N665" s="27">
        <f t="shared" si="71"/>
        <v>0</v>
      </c>
      <c r="O665" s="15">
        <f t="shared" si="72"/>
        <v>0</v>
      </c>
      <c r="P665" s="15">
        <f t="shared" si="73"/>
        <v>0</v>
      </c>
      <c r="Q665" s="15">
        <f t="shared" si="74"/>
        <v>0</v>
      </c>
      <c r="X665" s="2"/>
      <c r="Y665" s="2"/>
      <c r="Z665" s="2"/>
    </row>
    <row r="666" spans="2:26" ht="15.75">
      <c r="B666" s="48"/>
      <c r="C666" s="26"/>
      <c r="D666" s="26"/>
      <c r="E666" s="26"/>
      <c r="F666" s="26"/>
      <c r="G666" s="26"/>
      <c r="H666" s="26"/>
      <c r="I666" s="26"/>
      <c r="J666" s="26"/>
      <c r="K666" s="27">
        <f t="shared" si="69"/>
        <v>0</v>
      </c>
      <c r="L666" s="27">
        <f t="shared" si="70"/>
        <v>0</v>
      </c>
      <c r="M666" s="27">
        <f t="shared" si="71"/>
        <v>0</v>
      </c>
      <c r="N666" s="27">
        <f t="shared" si="71"/>
        <v>0</v>
      </c>
      <c r="O666" s="15">
        <f t="shared" si="72"/>
        <v>0</v>
      </c>
      <c r="P666" s="15">
        <f t="shared" si="73"/>
        <v>0</v>
      </c>
      <c r="Q666" s="15">
        <f t="shared" si="74"/>
        <v>0</v>
      </c>
      <c r="X666" s="2"/>
      <c r="Y666" s="2"/>
      <c r="Z666" s="2"/>
    </row>
    <row r="667" spans="2:26" ht="15.75">
      <c r="B667" s="16" t="s">
        <v>155</v>
      </c>
      <c r="C667" s="15">
        <f>+C663+C664+C665+C666</f>
        <v>0</v>
      </c>
      <c r="D667" s="15">
        <f aca="true" t="shared" si="76" ref="D667:J667">+D663+D664+D665+D666</f>
        <v>0</v>
      </c>
      <c r="E667" s="15">
        <f t="shared" si="76"/>
        <v>0</v>
      </c>
      <c r="F667" s="15">
        <f t="shared" si="76"/>
        <v>0</v>
      </c>
      <c r="G667" s="15">
        <f t="shared" si="76"/>
        <v>0</v>
      </c>
      <c r="H667" s="15">
        <f t="shared" si="76"/>
        <v>0</v>
      </c>
      <c r="I667" s="15">
        <f t="shared" si="76"/>
        <v>0</v>
      </c>
      <c r="J667" s="15">
        <f t="shared" si="76"/>
        <v>0</v>
      </c>
      <c r="K667" s="27">
        <f t="shared" si="69"/>
        <v>0</v>
      </c>
      <c r="L667" s="27">
        <f t="shared" si="70"/>
        <v>0</v>
      </c>
      <c r="M667" s="27">
        <f t="shared" si="71"/>
        <v>0</v>
      </c>
      <c r="N667" s="27">
        <f t="shared" si="71"/>
        <v>0</v>
      </c>
      <c r="O667" s="15">
        <f t="shared" si="72"/>
        <v>0</v>
      </c>
      <c r="P667" s="15">
        <f t="shared" si="73"/>
        <v>0</v>
      </c>
      <c r="Q667" s="15">
        <f t="shared" si="74"/>
        <v>0</v>
      </c>
      <c r="X667" s="2"/>
      <c r="Y667" s="2"/>
      <c r="Z667" s="2"/>
    </row>
    <row r="668" spans="2:26" ht="15.75">
      <c r="B668" s="48"/>
      <c r="C668" s="4"/>
      <c r="D668" s="4"/>
      <c r="E668" s="4"/>
      <c r="F668" s="4"/>
      <c r="G668" s="4"/>
      <c r="H668" s="4"/>
      <c r="I668" s="4"/>
      <c r="J668" s="4"/>
      <c r="K668" s="27">
        <f t="shared" si="69"/>
        <v>0</v>
      </c>
      <c r="L668" s="27">
        <f t="shared" si="70"/>
        <v>0</v>
      </c>
      <c r="M668" s="27">
        <f t="shared" si="71"/>
        <v>0</v>
      </c>
      <c r="N668" s="27">
        <f t="shared" si="71"/>
        <v>0</v>
      </c>
      <c r="O668" s="15">
        <f t="shared" si="72"/>
        <v>0</v>
      </c>
      <c r="P668" s="15">
        <f t="shared" si="73"/>
        <v>0</v>
      </c>
      <c r="Q668" s="15">
        <f t="shared" si="74"/>
        <v>0</v>
      </c>
      <c r="X668" s="2"/>
      <c r="Y668" s="2"/>
      <c r="Z668" s="2"/>
    </row>
    <row r="669" spans="2:26" ht="15.75">
      <c r="B669" s="48"/>
      <c r="C669" s="4"/>
      <c r="D669" s="4"/>
      <c r="E669" s="4"/>
      <c r="F669" s="4"/>
      <c r="G669" s="4"/>
      <c r="H669" s="4"/>
      <c r="I669" s="4"/>
      <c r="J669" s="4"/>
      <c r="K669" s="27">
        <f t="shared" si="69"/>
        <v>0</v>
      </c>
      <c r="L669" s="27">
        <f t="shared" si="70"/>
        <v>0</v>
      </c>
      <c r="M669" s="27">
        <f t="shared" si="71"/>
        <v>0</v>
      </c>
      <c r="N669" s="27">
        <f t="shared" si="71"/>
        <v>0</v>
      </c>
      <c r="O669" s="15">
        <f t="shared" si="72"/>
        <v>0</v>
      </c>
      <c r="P669" s="15">
        <f t="shared" si="73"/>
        <v>0</v>
      </c>
      <c r="Q669" s="15">
        <f t="shared" si="74"/>
        <v>0</v>
      </c>
      <c r="X669" s="2"/>
      <c r="Y669" s="2"/>
      <c r="Z669" s="2"/>
    </row>
    <row r="670" spans="2:26" ht="15.75">
      <c r="B670" s="48"/>
      <c r="C670" s="4"/>
      <c r="D670" s="4"/>
      <c r="E670" s="4"/>
      <c r="F670" s="4"/>
      <c r="G670" s="4"/>
      <c r="H670" s="4"/>
      <c r="I670" s="4"/>
      <c r="J670" s="4"/>
      <c r="K670" s="27">
        <f t="shared" si="69"/>
        <v>0</v>
      </c>
      <c r="L670" s="27">
        <f t="shared" si="70"/>
        <v>0</v>
      </c>
      <c r="M670" s="27">
        <f t="shared" si="71"/>
        <v>0</v>
      </c>
      <c r="N670" s="27">
        <f t="shared" si="71"/>
        <v>0</v>
      </c>
      <c r="O670" s="15">
        <f t="shared" si="72"/>
        <v>0</v>
      </c>
      <c r="P670" s="15">
        <f t="shared" si="73"/>
        <v>0</v>
      </c>
      <c r="Q670" s="15">
        <f t="shared" si="74"/>
        <v>0</v>
      </c>
      <c r="X670" s="2"/>
      <c r="Y670" s="2"/>
      <c r="Z670" s="2"/>
    </row>
    <row r="671" spans="2:26" ht="15.75">
      <c r="B671" s="48"/>
      <c r="C671" s="4"/>
      <c r="D671" s="4"/>
      <c r="E671" s="4"/>
      <c r="F671" s="4"/>
      <c r="G671" s="4"/>
      <c r="H671" s="4"/>
      <c r="I671" s="4"/>
      <c r="J671" s="4"/>
      <c r="K671" s="27">
        <f t="shared" si="69"/>
        <v>0</v>
      </c>
      <c r="L671" s="27">
        <f t="shared" si="70"/>
        <v>0</v>
      </c>
      <c r="M671" s="27">
        <f t="shared" si="71"/>
        <v>0</v>
      </c>
      <c r="N671" s="27">
        <f t="shared" si="71"/>
        <v>0</v>
      </c>
      <c r="O671" s="15">
        <f t="shared" si="72"/>
        <v>0</v>
      </c>
      <c r="P671" s="15">
        <f t="shared" si="73"/>
        <v>0</v>
      </c>
      <c r="Q671" s="15">
        <f t="shared" si="74"/>
        <v>0</v>
      </c>
      <c r="X671" s="2"/>
      <c r="Y671" s="2"/>
      <c r="Z671" s="2"/>
    </row>
    <row r="672" spans="2:26" ht="15.75">
      <c r="B672" s="16" t="s">
        <v>155</v>
      </c>
      <c r="C672" s="15">
        <f>+C668+C669+C670+C671</f>
        <v>0</v>
      </c>
      <c r="D672" s="15">
        <f aca="true" t="shared" si="77" ref="D672:J672">+D668+D669+D670+D671</f>
        <v>0</v>
      </c>
      <c r="E672" s="15">
        <f t="shared" si="77"/>
        <v>0</v>
      </c>
      <c r="F672" s="15">
        <f t="shared" si="77"/>
        <v>0</v>
      </c>
      <c r="G672" s="15">
        <f t="shared" si="77"/>
        <v>0</v>
      </c>
      <c r="H672" s="15">
        <f t="shared" si="77"/>
        <v>0</v>
      </c>
      <c r="I672" s="15">
        <f t="shared" si="77"/>
        <v>0</v>
      </c>
      <c r="J672" s="15">
        <f t="shared" si="77"/>
        <v>0</v>
      </c>
      <c r="K672" s="27">
        <f t="shared" si="69"/>
        <v>0</v>
      </c>
      <c r="L672" s="27">
        <f t="shared" si="70"/>
        <v>0</v>
      </c>
      <c r="M672" s="27">
        <f t="shared" si="71"/>
        <v>0</v>
      </c>
      <c r="N672" s="27">
        <f t="shared" si="71"/>
        <v>0</v>
      </c>
      <c r="O672" s="15">
        <f t="shared" si="72"/>
        <v>0</v>
      </c>
      <c r="P672" s="15">
        <f t="shared" si="73"/>
        <v>0</v>
      </c>
      <c r="Q672" s="15">
        <f t="shared" si="74"/>
        <v>0</v>
      </c>
      <c r="X672" s="2"/>
      <c r="Y672" s="2"/>
      <c r="Z672" s="2"/>
    </row>
    <row r="673" spans="2:26" ht="15.75">
      <c r="B673" s="48"/>
      <c r="C673" s="4"/>
      <c r="D673" s="4"/>
      <c r="E673" s="4"/>
      <c r="F673" s="4"/>
      <c r="G673" s="4"/>
      <c r="H673" s="4"/>
      <c r="I673" s="4"/>
      <c r="J673" s="4"/>
      <c r="K673" s="27">
        <f t="shared" si="69"/>
        <v>0</v>
      </c>
      <c r="L673" s="27">
        <f t="shared" si="70"/>
        <v>0</v>
      </c>
      <c r="M673" s="27">
        <f t="shared" si="71"/>
        <v>0</v>
      </c>
      <c r="N673" s="27">
        <f t="shared" si="71"/>
        <v>0</v>
      </c>
      <c r="O673" s="15">
        <f t="shared" si="72"/>
        <v>0</v>
      </c>
      <c r="P673" s="15">
        <f t="shared" si="73"/>
        <v>0</v>
      </c>
      <c r="Q673" s="15">
        <f t="shared" si="74"/>
        <v>0</v>
      </c>
      <c r="X673" s="2"/>
      <c r="Y673" s="2"/>
      <c r="Z673" s="2"/>
    </row>
    <row r="674" spans="2:26" ht="15.75">
      <c r="B674" s="48"/>
      <c r="C674" s="4"/>
      <c r="D674" s="4"/>
      <c r="E674" s="4"/>
      <c r="F674" s="4"/>
      <c r="G674" s="4"/>
      <c r="H674" s="4"/>
      <c r="I674" s="4"/>
      <c r="J674" s="4"/>
      <c r="K674" s="27">
        <f t="shared" si="69"/>
        <v>0</v>
      </c>
      <c r="L674" s="27">
        <f t="shared" si="70"/>
        <v>0</v>
      </c>
      <c r="M674" s="27">
        <f t="shared" si="71"/>
        <v>0</v>
      </c>
      <c r="N674" s="27">
        <f t="shared" si="71"/>
        <v>0</v>
      </c>
      <c r="O674" s="15">
        <f t="shared" si="72"/>
        <v>0</v>
      </c>
      <c r="P674" s="15">
        <f t="shared" si="73"/>
        <v>0</v>
      </c>
      <c r="Q674" s="15">
        <f t="shared" si="74"/>
        <v>0</v>
      </c>
      <c r="X674" s="2"/>
      <c r="Y674" s="2"/>
      <c r="Z674" s="2"/>
    </row>
    <row r="675" spans="2:26" ht="15.75">
      <c r="B675" s="48"/>
      <c r="C675" s="4"/>
      <c r="D675" s="4"/>
      <c r="E675" s="4"/>
      <c r="F675" s="4"/>
      <c r="G675" s="4"/>
      <c r="H675" s="4"/>
      <c r="I675" s="4"/>
      <c r="J675" s="4"/>
      <c r="K675" s="27">
        <f t="shared" si="69"/>
        <v>0</v>
      </c>
      <c r="L675" s="27">
        <f t="shared" si="70"/>
        <v>0</v>
      </c>
      <c r="M675" s="27">
        <f t="shared" si="71"/>
        <v>0</v>
      </c>
      <c r="N675" s="27">
        <f t="shared" si="71"/>
        <v>0</v>
      </c>
      <c r="O675" s="15">
        <f t="shared" si="72"/>
        <v>0</v>
      </c>
      <c r="P675" s="15">
        <f t="shared" si="73"/>
        <v>0</v>
      </c>
      <c r="Q675" s="15">
        <f t="shared" si="74"/>
        <v>0</v>
      </c>
      <c r="X675" s="2"/>
      <c r="Y675" s="2"/>
      <c r="Z675" s="2"/>
    </row>
    <row r="676" spans="2:26" ht="15.75">
      <c r="B676" s="48"/>
      <c r="C676" s="4"/>
      <c r="D676" s="4"/>
      <c r="E676" s="4"/>
      <c r="F676" s="4"/>
      <c r="G676" s="4"/>
      <c r="H676" s="4"/>
      <c r="I676" s="4"/>
      <c r="J676" s="4"/>
      <c r="K676" s="27">
        <f t="shared" si="69"/>
        <v>0</v>
      </c>
      <c r="L676" s="27">
        <f t="shared" si="70"/>
        <v>0</v>
      </c>
      <c r="M676" s="27">
        <f t="shared" si="71"/>
        <v>0</v>
      </c>
      <c r="N676" s="27">
        <f t="shared" si="71"/>
        <v>0</v>
      </c>
      <c r="O676" s="15">
        <f t="shared" si="72"/>
        <v>0</v>
      </c>
      <c r="P676" s="15">
        <f t="shared" si="73"/>
        <v>0</v>
      </c>
      <c r="Q676" s="15">
        <f t="shared" si="74"/>
        <v>0</v>
      </c>
      <c r="X676" s="2"/>
      <c r="Y676" s="2"/>
      <c r="Z676" s="2"/>
    </row>
    <row r="677" spans="2:26" ht="15.75">
      <c r="B677" s="16" t="s">
        <v>155</v>
      </c>
      <c r="C677" s="15">
        <f>+C673+C674+C675+C676</f>
        <v>0</v>
      </c>
      <c r="D677" s="15">
        <f aca="true" t="shared" si="78" ref="D677:J677">+D673+D674+D675+D676</f>
        <v>0</v>
      </c>
      <c r="E677" s="15">
        <f t="shared" si="78"/>
        <v>0</v>
      </c>
      <c r="F677" s="15">
        <f t="shared" si="78"/>
        <v>0</v>
      </c>
      <c r="G677" s="15">
        <f t="shared" si="78"/>
        <v>0</v>
      </c>
      <c r="H677" s="15">
        <f t="shared" si="78"/>
        <v>0</v>
      </c>
      <c r="I677" s="15">
        <f t="shared" si="78"/>
        <v>0</v>
      </c>
      <c r="J677" s="15">
        <f t="shared" si="78"/>
        <v>0</v>
      </c>
      <c r="K677" s="27">
        <f t="shared" si="69"/>
        <v>0</v>
      </c>
      <c r="L677" s="27">
        <f t="shared" si="70"/>
        <v>0</v>
      </c>
      <c r="M677" s="27">
        <f t="shared" si="71"/>
        <v>0</v>
      </c>
      <c r="N677" s="27">
        <f t="shared" si="71"/>
        <v>0</v>
      </c>
      <c r="O677" s="15">
        <f t="shared" si="72"/>
        <v>0</v>
      </c>
      <c r="P677" s="15">
        <f t="shared" si="73"/>
        <v>0</v>
      </c>
      <c r="Q677" s="15">
        <f t="shared" si="74"/>
        <v>0</v>
      </c>
      <c r="X677" s="2"/>
      <c r="Y677" s="2"/>
      <c r="Z677" s="2"/>
    </row>
    <row r="678" spans="2:26" ht="15.75">
      <c r="B678" s="18" t="s">
        <v>38</v>
      </c>
      <c r="C678" s="15">
        <f>+C677+C672+C667+C662</f>
        <v>0</v>
      </c>
      <c r="D678" s="15">
        <f aca="true" t="shared" si="79" ref="D678:J678">+D677+D672+D667+D662</f>
        <v>0</v>
      </c>
      <c r="E678" s="15">
        <f t="shared" si="79"/>
        <v>0</v>
      </c>
      <c r="F678" s="15">
        <f t="shared" si="79"/>
        <v>0</v>
      </c>
      <c r="G678" s="15">
        <f t="shared" si="79"/>
        <v>0</v>
      </c>
      <c r="H678" s="15">
        <f t="shared" si="79"/>
        <v>0</v>
      </c>
      <c r="I678" s="15">
        <f t="shared" si="79"/>
        <v>0</v>
      </c>
      <c r="J678" s="15">
        <f t="shared" si="79"/>
        <v>0</v>
      </c>
      <c r="K678" s="27">
        <f t="shared" si="69"/>
        <v>0</v>
      </c>
      <c r="L678" s="27">
        <f t="shared" si="70"/>
        <v>0</v>
      </c>
      <c r="M678" s="27">
        <f t="shared" si="71"/>
        <v>0</v>
      </c>
      <c r="N678" s="27">
        <f t="shared" si="71"/>
        <v>0</v>
      </c>
      <c r="O678" s="15">
        <f>+K678+M678</f>
        <v>0</v>
      </c>
      <c r="P678" s="15">
        <f t="shared" si="73"/>
        <v>0</v>
      </c>
      <c r="Q678" s="15">
        <f t="shared" si="74"/>
        <v>0</v>
      </c>
      <c r="X678" s="2"/>
      <c r="Y678" s="2"/>
      <c r="Z678" s="2"/>
    </row>
    <row r="679" spans="1:26" s="3" customFormat="1" ht="15.75">
      <c r="A679" s="54"/>
      <c r="B679" s="79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135" t="str">
        <f>+IF(N678=E649,"OK","WRONG")</f>
        <v>OK</v>
      </c>
      <c r="P679" s="135" t="str">
        <f>+IF(O678=E650,"OK","WRONG")</f>
        <v>OK</v>
      </c>
      <c r="Q679" s="135" t="str">
        <f>+IF(P678=E651,"OK","WRONG")</f>
        <v>OK</v>
      </c>
      <c r="R679" s="72"/>
      <c r="S679" s="72"/>
      <c r="T679" s="72"/>
      <c r="U679" s="54"/>
      <c r="V679" s="54"/>
      <c r="W679" s="54"/>
      <c r="X679" s="54"/>
      <c r="Y679" s="54"/>
      <c r="Z679" s="54"/>
    </row>
    <row r="680" spans="2:11" ht="15.75">
      <c r="B680" s="68" t="s">
        <v>340</v>
      </c>
      <c r="C680" s="54"/>
      <c r="D680" s="54"/>
      <c r="E680" s="54"/>
      <c r="F680" s="54"/>
      <c r="G680" s="54"/>
      <c r="H680" s="54"/>
      <c r="I680" s="54"/>
      <c r="J680" s="54"/>
      <c r="K680" s="54"/>
    </row>
    <row r="681" spans="2:11" ht="15.75">
      <c r="B681" s="68"/>
      <c r="C681" s="54"/>
      <c r="D681" s="54"/>
      <c r="E681" s="54"/>
      <c r="F681" s="54"/>
      <c r="G681" s="54"/>
      <c r="H681" s="54"/>
      <c r="I681" s="54"/>
      <c r="J681" s="54"/>
      <c r="K681" s="54"/>
    </row>
    <row r="682" spans="2:26" ht="15.75">
      <c r="B682" s="209" t="s">
        <v>135</v>
      </c>
      <c r="C682" s="209" t="s">
        <v>40</v>
      </c>
      <c r="D682" s="209"/>
      <c r="E682" s="209" t="s">
        <v>41</v>
      </c>
      <c r="F682" s="209"/>
      <c r="G682" s="209" t="s">
        <v>38</v>
      </c>
      <c r="H682" s="209"/>
      <c r="I682" s="209"/>
      <c r="J682" s="54"/>
      <c r="K682" s="54"/>
      <c r="Z682" s="2"/>
    </row>
    <row r="683" spans="2:26" ht="15.75">
      <c r="B683" s="209"/>
      <c r="C683" s="121" t="s">
        <v>35</v>
      </c>
      <c r="D683" s="121" t="s">
        <v>36</v>
      </c>
      <c r="E683" s="121" t="s">
        <v>35</v>
      </c>
      <c r="F683" s="121" t="s">
        <v>36</v>
      </c>
      <c r="G683" s="121" t="s">
        <v>35</v>
      </c>
      <c r="H683" s="121" t="s">
        <v>36</v>
      </c>
      <c r="I683" s="121" t="s">
        <v>37</v>
      </c>
      <c r="J683" s="54"/>
      <c r="K683" s="54"/>
      <c r="Z683" s="2"/>
    </row>
    <row r="684" spans="2:26" ht="15.75">
      <c r="B684" s="25" t="s">
        <v>47</v>
      </c>
      <c r="C684" s="4"/>
      <c r="D684" s="4"/>
      <c r="E684" s="4"/>
      <c r="F684" s="4"/>
      <c r="G684" s="15">
        <f aca="true" t="shared" si="80" ref="G684:H690">+C684+E684</f>
        <v>0</v>
      </c>
      <c r="H684" s="15">
        <f t="shared" si="80"/>
        <v>0</v>
      </c>
      <c r="I684" s="15">
        <f>+G684+H684</f>
        <v>0</v>
      </c>
      <c r="J684" s="54"/>
      <c r="K684" s="54"/>
      <c r="Z684" s="2"/>
    </row>
    <row r="685" spans="2:26" ht="15.75">
      <c r="B685" s="25" t="s">
        <v>281</v>
      </c>
      <c r="C685" s="4"/>
      <c r="D685" s="4"/>
      <c r="E685" s="4"/>
      <c r="F685" s="4"/>
      <c r="G685" s="15">
        <f t="shared" si="80"/>
        <v>0</v>
      </c>
      <c r="H685" s="15">
        <f t="shared" si="80"/>
        <v>0</v>
      </c>
      <c r="I685" s="15">
        <f aca="true" t="shared" si="81" ref="I685:I690">+G685+H685</f>
        <v>0</v>
      </c>
      <c r="J685" s="54"/>
      <c r="K685" s="54"/>
      <c r="Z685" s="2"/>
    </row>
    <row r="686" spans="2:26" ht="15.75">
      <c r="B686" s="25" t="s">
        <v>49</v>
      </c>
      <c r="C686" s="4"/>
      <c r="D686" s="4"/>
      <c r="E686" s="4"/>
      <c r="F686" s="4"/>
      <c r="G686" s="15">
        <f t="shared" si="80"/>
        <v>0</v>
      </c>
      <c r="H686" s="15">
        <f t="shared" si="80"/>
        <v>0</v>
      </c>
      <c r="I686" s="15">
        <f t="shared" si="81"/>
        <v>0</v>
      </c>
      <c r="J686" s="54"/>
      <c r="K686" s="54"/>
      <c r="Z686" s="2"/>
    </row>
    <row r="687" spans="2:26" ht="15.75">
      <c r="B687" s="25" t="s">
        <v>50</v>
      </c>
      <c r="C687" s="4"/>
      <c r="D687" s="4"/>
      <c r="E687" s="4"/>
      <c r="F687" s="4"/>
      <c r="G687" s="15">
        <f t="shared" si="80"/>
        <v>0</v>
      </c>
      <c r="H687" s="15">
        <f t="shared" si="80"/>
        <v>0</v>
      </c>
      <c r="I687" s="15">
        <f t="shared" si="81"/>
        <v>0</v>
      </c>
      <c r="J687" s="54"/>
      <c r="K687" s="54"/>
      <c r="Z687" s="2"/>
    </row>
    <row r="688" spans="2:26" ht="15.75">
      <c r="B688" s="25" t="s">
        <v>51</v>
      </c>
      <c r="C688" s="4"/>
      <c r="D688" s="4"/>
      <c r="E688" s="4"/>
      <c r="F688" s="4"/>
      <c r="G688" s="15">
        <f t="shared" si="80"/>
        <v>0</v>
      </c>
      <c r="H688" s="15">
        <f t="shared" si="80"/>
        <v>0</v>
      </c>
      <c r="I688" s="15">
        <f t="shared" si="81"/>
        <v>0</v>
      </c>
      <c r="J688" s="54"/>
      <c r="K688" s="54"/>
      <c r="Z688" s="2"/>
    </row>
    <row r="689" spans="2:26" ht="15.75">
      <c r="B689" s="25" t="s">
        <v>282</v>
      </c>
      <c r="C689" s="4"/>
      <c r="D689" s="4"/>
      <c r="E689" s="4"/>
      <c r="F689" s="4"/>
      <c r="G689" s="15">
        <f t="shared" si="80"/>
        <v>0</v>
      </c>
      <c r="H689" s="15">
        <f t="shared" si="80"/>
        <v>0</v>
      </c>
      <c r="I689" s="15">
        <f t="shared" si="81"/>
        <v>0</v>
      </c>
      <c r="J689" s="54"/>
      <c r="K689" s="54"/>
      <c r="Z689" s="2"/>
    </row>
    <row r="690" spans="2:26" ht="15.75">
      <c r="B690" s="25" t="s">
        <v>134</v>
      </c>
      <c r="C690" s="4"/>
      <c r="D690" s="4"/>
      <c r="E690" s="4"/>
      <c r="F690" s="4"/>
      <c r="G690" s="15">
        <f t="shared" si="80"/>
        <v>0</v>
      </c>
      <c r="H690" s="15">
        <f t="shared" si="80"/>
        <v>0</v>
      </c>
      <c r="I690" s="15">
        <f t="shared" si="81"/>
        <v>0</v>
      </c>
      <c r="J690" s="54"/>
      <c r="K690" s="54"/>
      <c r="Z690" s="2"/>
    </row>
    <row r="691" spans="2:26" ht="15.75">
      <c r="B691" s="123" t="s">
        <v>22</v>
      </c>
      <c r="C691" s="15">
        <f>+C684+C685+C686+C687+C688+C689+C690</f>
        <v>0</v>
      </c>
      <c r="D691" s="15">
        <f aca="true" t="shared" si="82" ref="D691:I691">+D684+D685+D686+D687+D688+D689+D690</f>
        <v>0</v>
      </c>
      <c r="E691" s="15">
        <f t="shared" si="82"/>
        <v>0</v>
      </c>
      <c r="F691" s="15">
        <f t="shared" si="82"/>
        <v>0</v>
      </c>
      <c r="G691" s="15">
        <f t="shared" si="82"/>
        <v>0</v>
      </c>
      <c r="H691" s="15">
        <f t="shared" si="82"/>
        <v>0</v>
      </c>
      <c r="I691" s="15">
        <f t="shared" si="82"/>
        <v>0</v>
      </c>
      <c r="J691" s="54"/>
      <c r="K691" s="54"/>
      <c r="Z691" s="2"/>
    </row>
    <row r="692" spans="2:11" ht="15.75">
      <c r="B692" s="1"/>
      <c r="C692" s="155" t="str">
        <f>+IF(C691=C678+E678,"OK","WRONG")</f>
        <v>OK</v>
      </c>
      <c r="D692" s="155" t="str">
        <f>+IF(D691=D678+F678,"OK","WRONG")</f>
        <v>OK</v>
      </c>
      <c r="E692" s="155" t="str">
        <f>+IF(E691=G678+I678,"OK","WRONG")</f>
        <v>OK</v>
      </c>
      <c r="F692" s="155" t="str">
        <f>+IF(F691=H678+J678,"OK","WRONG")</f>
        <v>OK</v>
      </c>
      <c r="G692" s="155" t="str">
        <f>+IF(G691=O678,"OK","WRONG")</f>
        <v>OK</v>
      </c>
      <c r="H692" s="155" t="str">
        <f>+IF(H691=P678,"OK","WRONG")</f>
        <v>OK</v>
      </c>
      <c r="I692" s="155" t="str">
        <f>+IF(I691=Q678,"OK","WRONG")</f>
        <v>OK</v>
      </c>
      <c r="J692" s="36"/>
      <c r="K692" s="54"/>
    </row>
    <row r="693" spans="2:11" ht="15.75">
      <c r="B693" s="1" t="s">
        <v>316</v>
      </c>
      <c r="K693" s="54"/>
    </row>
    <row r="694" spans="2:11" ht="15.75">
      <c r="B694" s="1"/>
      <c r="K694" s="54"/>
    </row>
    <row r="695" spans="2:26" ht="15.75">
      <c r="B695" s="209" t="s">
        <v>135</v>
      </c>
      <c r="C695" s="209" t="s">
        <v>112</v>
      </c>
      <c r="D695" s="209"/>
      <c r="E695" s="209" t="s">
        <v>113</v>
      </c>
      <c r="F695" s="209"/>
      <c r="G695" s="209" t="s">
        <v>38</v>
      </c>
      <c r="H695" s="209"/>
      <c r="I695" s="209"/>
      <c r="J695" s="54"/>
      <c r="K695" s="54"/>
      <c r="Z695" s="2"/>
    </row>
    <row r="696" spans="2:26" ht="15.75">
      <c r="B696" s="209"/>
      <c r="C696" s="121" t="s">
        <v>35</v>
      </c>
      <c r="D696" s="121" t="s">
        <v>36</v>
      </c>
      <c r="E696" s="121" t="s">
        <v>35</v>
      </c>
      <c r="F696" s="121" t="s">
        <v>36</v>
      </c>
      <c r="G696" s="121" t="s">
        <v>35</v>
      </c>
      <c r="H696" s="121" t="s">
        <v>36</v>
      </c>
      <c r="I696" s="121" t="s">
        <v>37</v>
      </c>
      <c r="J696" s="54"/>
      <c r="K696" s="54"/>
      <c r="Z696" s="2"/>
    </row>
    <row r="697" spans="2:26" ht="15.75">
      <c r="B697" s="25" t="s">
        <v>47</v>
      </c>
      <c r="C697" s="4"/>
      <c r="D697" s="4"/>
      <c r="E697" s="4"/>
      <c r="F697" s="4"/>
      <c r="G697" s="15">
        <f aca="true" t="shared" si="83" ref="G697:H703">+C697+E697</f>
        <v>0</v>
      </c>
      <c r="H697" s="15">
        <f t="shared" si="83"/>
        <v>0</v>
      </c>
      <c r="I697" s="15">
        <f>+G697+H697</f>
        <v>0</v>
      </c>
      <c r="J697" s="155" t="str">
        <f>+IF(G697=G684,"OK","WRONG")</f>
        <v>OK</v>
      </c>
      <c r="K697" s="155" t="str">
        <f>+IF(H697=H684,"OK","WRONG")</f>
        <v>OK</v>
      </c>
      <c r="L697" s="155" t="str">
        <f>+IF(I697=I684,"OK","WRONG")</f>
        <v>OK</v>
      </c>
      <c r="Z697" s="2"/>
    </row>
    <row r="698" spans="2:26" ht="15.75">
      <c r="B698" s="25" t="s">
        <v>48</v>
      </c>
      <c r="C698" s="4"/>
      <c r="D698" s="4"/>
      <c r="E698" s="4"/>
      <c r="F698" s="4"/>
      <c r="G698" s="15">
        <f t="shared" si="83"/>
        <v>0</v>
      </c>
      <c r="H698" s="15">
        <f t="shared" si="83"/>
        <v>0</v>
      </c>
      <c r="I698" s="15">
        <f aca="true" t="shared" si="84" ref="I698:I703">+G698+H698</f>
        <v>0</v>
      </c>
      <c r="J698" s="155" t="str">
        <f>+IF(G698=G685,"OK","WRONG")</f>
        <v>OK</v>
      </c>
      <c r="K698" s="155" t="str">
        <f aca="true" t="shared" si="85" ref="K698:K704">+IF(H698=H685,"OK","WRONG")</f>
        <v>OK</v>
      </c>
      <c r="L698" s="155" t="str">
        <f aca="true" t="shared" si="86" ref="L698:L704">+IF(I698=I685,"OK","WRONG")</f>
        <v>OK</v>
      </c>
      <c r="Z698" s="2"/>
    </row>
    <row r="699" spans="2:26" ht="15.75">
      <c r="B699" s="25" t="s">
        <v>49</v>
      </c>
      <c r="C699" s="4"/>
      <c r="D699" s="4"/>
      <c r="E699" s="4"/>
      <c r="F699" s="4"/>
      <c r="G699" s="15">
        <f t="shared" si="83"/>
        <v>0</v>
      </c>
      <c r="H699" s="15">
        <f t="shared" si="83"/>
        <v>0</v>
      </c>
      <c r="I699" s="15">
        <f t="shared" si="84"/>
        <v>0</v>
      </c>
      <c r="J699" s="155" t="str">
        <f aca="true" t="shared" si="87" ref="J699:J704">+IF(G699=G686,"OK","WRONG")</f>
        <v>OK</v>
      </c>
      <c r="K699" s="155" t="str">
        <f t="shared" si="85"/>
        <v>OK</v>
      </c>
      <c r="L699" s="155" t="str">
        <f t="shared" si="86"/>
        <v>OK</v>
      </c>
      <c r="Z699" s="2"/>
    </row>
    <row r="700" spans="2:26" ht="15.75">
      <c r="B700" s="25" t="s">
        <v>50</v>
      </c>
      <c r="C700" s="4"/>
      <c r="D700" s="4"/>
      <c r="E700" s="4"/>
      <c r="F700" s="4"/>
      <c r="G700" s="15">
        <f t="shared" si="83"/>
        <v>0</v>
      </c>
      <c r="H700" s="15">
        <f t="shared" si="83"/>
        <v>0</v>
      </c>
      <c r="I700" s="15">
        <f t="shared" si="84"/>
        <v>0</v>
      </c>
      <c r="J700" s="155" t="str">
        <f t="shared" si="87"/>
        <v>OK</v>
      </c>
      <c r="K700" s="155" t="str">
        <f t="shared" si="85"/>
        <v>OK</v>
      </c>
      <c r="L700" s="155" t="str">
        <f t="shared" si="86"/>
        <v>OK</v>
      </c>
      <c r="Z700" s="2"/>
    </row>
    <row r="701" spans="2:26" ht="15.75">
      <c r="B701" s="25" t="s">
        <v>51</v>
      </c>
      <c r="C701" s="4"/>
      <c r="D701" s="4"/>
      <c r="E701" s="4"/>
      <c r="F701" s="4"/>
      <c r="G701" s="15">
        <f t="shared" si="83"/>
        <v>0</v>
      </c>
      <c r="H701" s="15">
        <f t="shared" si="83"/>
        <v>0</v>
      </c>
      <c r="I701" s="15">
        <f t="shared" si="84"/>
        <v>0</v>
      </c>
      <c r="J701" s="155" t="str">
        <f t="shared" si="87"/>
        <v>OK</v>
      </c>
      <c r="K701" s="155" t="str">
        <f t="shared" si="85"/>
        <v>OK</v>
      </c>
      <c r="L701" s="155" t="str">
        <f t="shared" si="86"/>
        <v>OK</v>
      </c>
      <c r="Z701" s="2"/>
    </row>
    <row r="702" spans="2:26" ht="15.75">
      <c r="B702" s="25" t="s">
        <v>52</v>
      </c>
      <c r="C702" s="4"/>
      <c r="D702" s="4"/>
      <c r="E702" s="4"/>
      <c r="F702" s="4"/>
      <c r="G702" s="15">
        <f t="shared" si="83"/>
        <v>0</v>
      </c>
      <c r="H702" s="15">
        <f t="shared" si="83"/>
        <v>0</v>
      </c>
      <c r="I702" s="15">
        <f t="shared" si="84"/>
        <v>0</v>
      </c>
      <c r="J702" s="155" t="str">
        <f t="shared" si="87"/>
        <v>OK</v>
      </c>
      <c r="K702" s="155" t="str">
        <f t="shared" si="85"/>
        <v>OK</v>
      </c>
      <c r="L702" s="155" t="str">
        <f t="shared" si="86"/>
        <v>OK</v>
      </c>
      <c r="Z702" s="2"/>
    </row>
    <row r="703" spans="2:26" ht="15.75">
      <c r="B703" s="25" t="s">
        <v>134</v>
      </c>
      <c r="C703" s="4"/>
      <c r="D703" s="4"/>
      <c r="E703" s="4"/>
      <c r="F703" s="4"/>
      <c r="G703" s="15">
        <f t="shared" si="83"/>
        <v>0</v>
      </c>
      <c r="H703" s="15">
        <f t="shared" si="83"/>
        <v>0</v>
      </c>
      <c r="I703" s="15">
        <f t="shared" si="84"/>
        <v>0</v>
      </c>
      <c r="J703" s="155" t="str">
        <f t="shared" si="87"/>
        <v>OK</v>
      </c>
      <c r="K703" s="155" t="str">
        <f t="shared" si="85"/>
        <v>OK</v>
      </c>
      <c r="L703" s="155" t="str">
        <f t="shared" si="86"/>
        <v>OK</v>
      </c>
      <c r="Z703" s="2"/>
    </row>
    <row r="704" spans="2:26" ht="15.75">
      <c r="B704" s="123" t="s">
        <v>22</v>
      </c>
      <c r="C704" s="15">
        <f>+C697+C698+C699+C700+C701+C702+C703</f>
        <v>0</v>
      </c>
      <c r="D704" s="15">
        <f aca="true" t="shared" si="88" ref="D704:I704">+D697+D698+D699+D700+D701+D702+D703</f>
        <v>0</v>
      </c>
      <c r="E704" s="15">
        <f t="shared" si="88"/>
        <v>0</v>
      </c>
      <c r="F704" s="15">
        <f t="shared" si="88"/>
        <v>0</v>
      </c>
      <c r="G704" s="15">
        <f t="shared" si="88"/>
        <v>0</v>
      </c>
      <c r="H704" s="15">
        <f t="shared" si="88"/>
        <v>0</v>
      </c>
      <c r="I704" s="15">
        <f t="shared" si="88"/>
        <v>0</v>
      </c>
      <c r="J704" s="155" t="str">
        <f t="shared" si="87"/>
        <v>OK</v>
      </c>
      <c r="K704" s="155" t="str">
        <f t="shared" si="85"/>
        <v>OK</v>
      </c>
      <c r="L704" s="155" t="str">
        <f t="shared" si="86"/>
        <v>OK</v>
      </c>
      <c r="Z704" s="2"/>
    </row>
    <row r="705" spans="1:25" s="3" customFormat="1" ht="15.75">
      <c r="A705" s="54"/>
      <c r="B705" s="50"/>
      <c r="C705" s="155" t="str">
        <f>+IF(C704=$C$649,"OK","WRONG")</f>
        <v>OK</v>
      </c>
      <c r="D705" s="155" t="str">
        <f>+IF(D704=$C$650,"OK","WRONG")</f>
        <v>OK</v>
      </c>
      <c r="E705" s="155" t="str">
        <f>+IF(E704=$D$649,"OK","WRONG")</f>
        <v>OK</v>
      </c>
      <c r="F705" s="155" t="str">
        <f>+IF(F704=$D$650,"OK","WRONG")</f>
        <v>OK</v>
      </c>
      <c r="G705" s="155" t="str">
        <f>+IF(G704=G691,"OK","WRONG")</f>
        <v>OK</v>
      </c>
      <c r="H705" s="155" t="str">
        <f>+IF(H704=H691,"OK","WRONG")</f>
        <v>OK</v>
      </c>
      <c r="I705" s="155" t="str">
        <f>+IF(I704=I691,"OK","WRONG")</f>
        <v>OK</v>
      </c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</row>
    <row r="706" spans="2:26" ht="15.75">
      <c r="B706" s="1" t="s">
        <v>317</v>
      </c>
      <c r="J706" s="54"/>
      <c r="K706" s="54"/>
      <c r="Z706" s="2"/>
    </row>
    <row r="707" spans="2:26" ht="15.75">
      <c r="B707" s="1"/>
      <c r="J707" s="54"/>
      <c r="K707" s="54"/>
      <c r="Z707" s="2"/>
    </row>
    <row r="708" spans="2:26" ht="15.75">
      <c r="B708" s="209" t="s">
        <v>57</v>
      </c>
      <c r="C708" s="209" t="s">
        <v>112</v>
      </c>
      <c r="D708" s="209"/>
      <c r="E708" s="209" t="s">
        <v>113</v>
      </c>
      <c r="F708" s="209"/>
      <c r="G708" s="209" t="s">
        <v>38</v>
      </c>
      <c r="H708" s="209"/>
      <c r="I708" s="209"/>
      <c r="J708" s="54"/>
      <c r="K708" s="54"/>
      <c r="Z708" s="2"/>
    </row>
    <row r="709" spans="2:26" ht="15.75">
      <c r="B709" s="209"/>
      <c r="C709" s="47" t="s">
        <v>35</v>
      </c>
      <c r="D709" s="47" t="s">
        <v>36</v>
      </c>
      <c r="E709" s="47" t="s">
        <v>35</v>
      </c>
      <c r="F709" s="47" t="s">
        <v>36</v>
      </c>
      <c r="G709" s="47" t="s">
        <v>35</v>
      </c>
      <c r="H709" s="47" t="s">
        <v>36</v>
      </c>
      <c r="I709" s="47" t="s">
        <v>37</v>
      </c>
      <c r="J709" s="54"/>
      <c r="K709" s="54"/>
      <c r="Z709" s="2"/>
    </row>
    <row r="710" spans="2:26" ht="15.75">
      <c r="B710" s="25" t="s">
        <v>114</v>
      </c>
      <c r="C710" s="4"/>
      <c r="D710" s="4"/>
      <c r="E710" s="4"/>
      <c r="F710" s="4"/>
      <c r="G710" s="15">
        <f aca="true" t="shared" si="89" ref="G710:H713">+C710+E710</f>
        <v>0</v>
      </c>
      <c r="H710" s="15">
        <f t="shared" si="89"/>
        <v>0</v>
      </c>
      <c r="I710" s="15">
        <f>+G710+H710</f>
        <v>0</v>
      </c>
      <c r="J710" s="54"/>
      <c r="K710" s="54"/>
      <c r="Z710" s="2"/>
    </row>
    <row r="711" spans="2:26" ht="15.75">
      <c r="B711" s="25" t="s">
        <v>55</v>
      </c>
      <c r="C711" s="4"/>
      <c r="D711" s="4"/>
      <c r="E711" s="4"/>
      <c r="F711" s="4"/>
      <c r="G711" s="15">
        <f t="shared" si="89"/>
        <v>0</v>
      </c>
      <c r="H711" s="15">
        <f t="shared" si="89"/>
        <v>0</v>
      </c>
      <c r="I711" s="15">
        <f>+G711+H711</f>
        <v>0</v>
      </c>
      <c r="J711" s="54"/>
      <c r="K711" s="54"/>
      <c r="Z711" s="2"/>
    </row>
    <row r="712" spans="2:26" ht="15.75">
      <c r="B712" s="25" t="s">
        <v>56</v>
      </c>
      <c r="C712" s="4"/>
      <c r="D712" s="4"/>
      <c r="E712" s="4"/>
      <c r="F712" s="4"/>
      <c r="G712" s="15">
        <f t="shared" si="89"/>
        <v>0</v>
      </c>
      <c r="H712" s="15">
        <f t="shared" si="89"/>
        <v>0</v>
      </c>
      <c r="I712" s="15">
        <f>+G712+H712</f>
        <v>0</v>
      </c>
      <c r="J712" s="54"/>
      <c r="K712" s="54"/>
      <c r="Z712" s="2"/>
    </row>
    <row r="713" spans="2:26" ht="15.75">
      <c r="B713" s="25" t="s">
        <v>134</v>
      </c>
      <c r="C713" s="4"/>
      <c r="D713" s="4"/>
      <c r="E713" s="4"/>
      <c r="F713" s="4"/>
      <c r="G713" s="15">
        <f t="shared" si="89"/>
        <v>0</v>
      </c>
      <c r="H713" s="15">
        <f t="shared" si="89"/>
        <v>0</v>
      </c>
      <c r="I713" s="15">
        <f>+G713+H713</f>
        <v>0</v>
      </c>
      <c r="J713" s="54"/>
      <c r="K713" s="54"/>
      <c r="Z713" s="2"/>
    </row>
    <row r="714" spans="2:26" ht="15.75">
      <c r="B714" s="27" t="s">
        <v>22</v>
      </c>
      <c r="C714" s="15">
        <f>SUM(C710:C713)</f>
        <v>0</v>
      </c>
      <c r="D714" s="15">
        <f aca="true" t="shared" si="90" ref="D714:I714">SUM(D710:D713)</f>
        <v>0</v>
      </c>
      <c r="E714" s="15">
        <f t="shared" si="90"/>
        <v>0</v>
      </c>
      <c r="F714" s="15">
        <f t="shared" si="90"/>
        <v>0</v>
      </c>
      <c r="G714" s="15">
        <f t="shared" si="90"/>
        <v>0</v>
      </c>
      <c r="H714" s="15">
        <f t="shared" si="90"/>
        <v>0</v>
      </c>
      <c r="I714" s="15">
        <f t="shared" si="90"/>
        <v>0</v>
      </c>
      <c r="J714" s="54"/>
      <c r="K714" s="54"/>
      <c r="Z714" s="2"/>
    </row>
    <row r="715" spans="1:25" s="3" customFormat="1" ht="15.75">
      <c r="A715" s="54"/>
      <c r="B715" s="87"/>
      <c r="C715" s="155" t="str">
        <f>+IF(C714=$C$649,"OK","WRONG")</f>
        <v>OK</v>
      </c>
      <c r="D715" s="155" t="str">
        <f>+IF(D714=$C$650,"OK","WRONG")</f>
        <v>OK</v>
      </c>
      <c r="E715" s="155" t="str">
        <f>+IF(E714=$D$649,"OK","WRONG")</f>
        <v>OK</v>
      </c>
      <c r="F715" s="155" t="str">
        <f>+IF(F714=$D$650,"OK","WRONG")</f>
        <v>OK</v>
      </c>
      <c r="G715" s="135" t="str">
        <f>+IF(G714=G704,"OK","WRONG")</f>
        <v>OK</v>
      </c>
      <c r="H715" s="135" t="str">
        <f>+IF(H714=H704,"OK","WRONG")</f>
        <v>OK</v>
      </c>
      <c r="I715" s="135" t="str">
        <f>+IF(I714=I704,"OK","WRONG")</f>
        <v>OK</v>
      </c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</row>
    <row r="716" spans="1:25" s="3" customFormat="1" ht="15.75">
      <c r="A716" s="54"/>
      <c r="B716" s="87"/>
      <c r="C716" s="155"/>
      <c r="D716" s="155"/>
      <c r="E716" s="155"/>
      <c r="F716" s="155"/>
      <c r="G716" s="135"/>
      <c r="H716" s="135"/>
      <c r="I716" s="135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</row>
    <row r="717" spans="1:25" s="3" customFormat="1" ht="15.75">
      <c r="A717" s="54"/>
      <c r="B717" s="174" t="s">
        <v>407</v>
      </c>
      <c r="C717" s="175"/>
      <c r="D717" s="175"/>
      <c r="E717" s="175"/>
      <c r="F717" s="175"/>
      <c r="G717" s="175"/>
      <c r="H717" s="169"/>
      <c r="I717" s="169"/>
      <c r="J717" s="176"/>
      <c r="K717" s="176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</row>
    <row r="718" spans="1:25" s="3" customFormat="1" ht="15.75">
      <c r="A718" s="54"/>
      <c r="B718" s="174"/>
      <c r="C718" s="175"/>
      <c r="D718" s="175"/>
      <c r="E718" s="175"/>
      <c r="F718" s="175"/>
      <c r="G718" s="175"/>
      <c r="H718" s="169"/>
      <c r="I718" s="169"/>
      <c r="J718" s="176"/>
      <c r="K718" s="176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</row>
    <row r="719" spans="1:25" s="3" customFormat="1" ht="15.75" customHeight="1">
      <c r="A719" s="54"/>
      <c r="B719" s="245" t="s">
        <v>57</v>
      </c>
      <c r="C719" s="242" t="s">
        <v>408</v>
      </c>
      <c r="D719" s="243"/>
      <c r="E719" s="244"/>
      <c r="F719" s="242" t="s">
        <v>409</v>
      </c>
      <c r="G719" s="243"/>
      <c r="H719" s="244"/>
      <c r="I719" s="169"/>
      <c r="J719" s="176"/>
      <c r="K719" s="176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</row>
    <row r="720" spans="1:25" s="3" customFormat="1" ht="15.75">
      <c r="A720" s="54"/>
      <c r="B720" s="246"/>
      <c r="C720" s="177" t="s">
        <v>35</v>
      </c>
      <c r="D720" s="177" t="s">
        <v>36</v>
      </c>
      <c r="E720" s="177" t="s">
        <v>37</v>
      </c>
      <c r="F720" s="177" t="s">
        <v>35</v>
      </c>
      <c r="G720" s="177" t="s">
        <v>36</v>
      </c>
      <c r="H720" s="177" t="s">
        <v>37</v>
      </c>
      <c r="I720" s="169"/>
      <c r="J720" s="176"/>
      <c r="K720" s="176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</row>
    <row r="721" spans="1:25" s="3" customFormat="1" ht="15.75">
      <c r="A721" s="54"/>
      <c r="B721" s="178" t="s">
        <v>114</v>
      </c>
      <c r="C721" s="4"/>
      <c r="D721" s="4"/>
      <c r="E721" s="181">
        <f>+C721+D721</f>
        <v>0</v>
      </c>
      <c r="F721" s="4"/>
      <c r="G721" s="4"/>
      <c r="H721" s="179">
        <f>+F721+G721</f>
        <v>0</v>
      </c>
      <c r="I721" s="169"/>
      <c r="J721" s="176"/>
      <c r="K721" s="176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</row>
    <row r="722" spans="1:25" s="3" customFormat="1" ht="15.75">
      <c r="A722" s="54"/>
      <c r="B722" s="178" t="s">
        <v>55</v>
      </c>
      <c r="C722" s="4"/>
      <c r="D722" s="4"/>
      <c r="E722" s="181">
        <f>+C722+D722</f>
        <v>0</v>
      </c>
      <c r="F722" s="4"/>
      <c r="G722" s="4"/>
      <c r="H722" s="179">
        <f>+F722+G722</f>
        <v>0</v>
      </c>
      <c r="I722" s="169"/>
      <c r="J722" s="176"/>
      <c r="K722" s="176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</row>
    <row r="723" spans="1:25" s="3" customFormat="1" ht="15.75">
      <c r="A723" s="54"/>
      <c r="B723" s="178" t="s">
        <v>56</v>
      </c>
      <c r="C723" s="4"/>
      <c r="D723" s="4"/>
      <c r="E723" s="181">
        <f>+C723+D723</f>
        <v>0</v>
      </c>
      <c r="F723" s="4"/>
      <c r="G723" s="4"/>
      <c r="H723" s="179">
        <f>+F723+G723</f>
        <v>0</v>
      </c>
      <c r="I723" s="169"/>
      <c r="J723" s="176"/>
      <c r="K723" s="176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</row>
    <row r="724" spans="1:25" s="3" customFormat="1" ht="15.75">
      <c r="A724" s="54"/>
      <c r="B724" s="178" t="s">
        <v>305</v>
      </c>
      <c r="C724" s="4"/>
      <c r="D724" s="4"/>
      <c r="E724" s="181">
        <f>+C724+D724</f>
        <v>0</v>
      </c>
      <c r="F724" s="4"/>
      <c r="G724" s="4"/>
      <c r="H724" s="179">
        <f>+F724+G724</f>
        <v>0</v>
      </c>
      <c r="I724" s="169"/>
      <c r="J724" s="176"/>
      <c r="K724" s="176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</row>
    <row r="725" spans="1:25" s="3" customFormat="1" ht="15.75">
      <c r="A725" s="54"/>
      <c r="B725" s="180" t="s">
        <v>22</v>
      </c>
      <c r="C725" s="179">
        <f>SUM(C721:C724)</f>
        <v>0</v>
      </c>
      <c r="D725" s="179">
        <f>SUM(D721:D724)</f>
        <v>0</v>
      </c>
      <c r="E725" s="179">
        <f>+C725+D725</f>
        <v>0</v>
      </c>
      <c r="F725" s="179">
        <f>SUM(F721:F724)</f>
        <v>0</v>
      </c>
      <c r="G725" s="179">
        <f>SUM(G721:G724)</f>
        <v>0</v>
      </c>
      <c r="H725" s="179">
        <f>+F725+G725</f>
        <v>0</v>
      </c>
      <c r="I725" s="169"/>
      <c r="J725" s="176"/>
      <c r="K725" s="176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</row>
    <row r="726" spans="1:25" s="3" customFormat="1" ht="15.75">
      <c r="A726" s="54"/>
      <c r="B726" s="87"/>
      <c r="C726" s="155"/>
      <c r="D726" s="155"/>
      <c r="E726" s="155"/>
      <c r="F726" s="155"/>
      <c r="G726" s="135"/>
      <c r="H726" s="135"/>
      <c r="I726" s="169"/>
      <c r="J726" s="176"/>
      <c r="K726" s="176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</row>
    <row r="727" spans="1:25" s="3" customFormat="1" ht="15.75">
      <c r="A727" s="54"/>
      <c r="B727" s="174" t="s">
        <v>410</v>
      </c>
      <c r="C727" s="175"/>
      <c r="D727" s="175"/>
      <c r="E727" s="175"/>
      <c r="F727" s="175"/>
      <c r="G727" s="175"/>
      <c r="H727" s="169"/>
      <c r="I727" s="169"/>
      <c r="J727" s="176"/>
      <c r="K727" s="176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</row>
    <row r="728" spans="1:25" s="3" customFormat="1" ht="15.75">
      <c r="A728" s="54"/>
      <c r="B728" s="174"/>
      <c r="C728" s="175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</row>
    <row r="729" spans="1:25" s="3" customFormat="1" ht="15.75">
      <c r="A729" s="54"/>
      <c r="B729" s="194" t="s">
        <v>304</v>
      </c>
      <c r="C729" s="177" t="s">
        <v>35</v>
      </c>
      <c r="D729" s="177" t="s">
        <v>36</v>
      </c>
      <c r="E729" s="177" t="s">
        <v>37</v>
      </c>
      <c r="F729" s="175"/>
      <c r="G729" s="175"/>
      <c r="H729" s="175"/>
      <c r="I729" s="175"/>
      <c r="J729" s="175"/>
      <c r="K729" s="175"/>
      <c r="L729" s="175"/>
      <c r="M729" s="175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</row>
    <row r="730" spans="1:25" s="3" customFormat="1" ht="15.75">
      <c r="A730" s="54"/>
      <c r="B730" s="178" t="s">
        <v>114</v>
      </c>
      <c r="C730" s="4"/>
      <c r="D730" s="4"/>
      <c r="E730" s="179">
        <f>+C730+D730</f>
        <v>0</v>
      </c>
      <c r="F730" s="175"/>
      <c r="G730" s="175"/>
      <c r="H730" s="175"/>
      <c r="I730" s="175"/>
      <c r="J730" s="175"/>
      <c r="K730" s="175"/>
      <c r="L730" s="175"/>
      <c r="M730" s="175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</row>
    <row r="731" spans="1:25" s="3" customFormat="1" ht="15.75">
      <c r="A731" s="54"/>
      <c r="B731" s="178" t="s">
        <v>55</v>
      </c>
      <c r="C731" s="4"/>
      <c r="D731" s="4"/>
      <c r="E731" s="179">
        <f>+C731+D731</f>
        <v>0</v>
      </c>
      <c r="F731" s="175"/>
      <c r="G731" s="175"/>
      <c r="H731" s="175"/>
      <c r="I731" s="175"/>
      <c r="J731" s="175"/>
      <c r="K731" s="175"/>
      <c r="L731" s="175"/>
      <c r="M731" s="175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</row>
    <row r="732" spans="1:25" s="3" customFormat="1" ht="15.75">
      <c r="A732" s="54"/>
      <c r="B732" s="178" t="s">
        <v>56</v>
      </c>
      <c r="C732" s="4"/>
      <c r="D732" s="4"/>
      <c r="E732" s="179">
        <f>+C732+D732</f>
        <v>0</v>
      </c>
      <c r="F732" s="175"/>
      <c r="G732" s="175"/>
      <c r="H732" s="175"/>
      <c r="I732" s="175"/>
      <c r="J732" s="175"/>
      <c r="K732" s="175"/>
      <c r="L732" s="175"/>
      <c r="M732" s="175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</row>
    <row r="733" spans="1:25" s="3" customFormat="1" ht="15.75">
      <c r="A733" s="54"/>
      <c r="B733" s="178" t="s">
        <v>305</v>
      </c>
      <c r="C733" s="4"/>
      <c r="D733" s="4"/>
      <c r="E733" s="179">
        <f>+C733+D733</f>
        <v>0</v>
      </c>
      <c r="F733" s="175"/>
      <c r="G733" s="175"/>
      <c r="H733" s="175"/>
      <c r="I733" s="175"/>
      <c r="J733" s="175"/>
      <c r="K733" s="175"/>
      <c r="L733" s="175"/>
      <c r="M733" s="175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</row>
    <row r="734" spans="1:25" s="3" customFormat="1" ht="15.75">
      <c r="A734" s="54"/>
      <c r="B734" s="180" t="s">
        <v>22</v>
      </c>
      <c r="C734" s="179">
        <f>SUM(C730:C733)</f>
        <v>0</v>
      </c>
      <c r="D734" s="179">
        <f>SUM(D730:D733)</f>
        <v>0</v>
      </c>
      <c r="E734" s="179">
        <f>+C734+D734</f>
        <v>0</v>
      </c>
      <c r="F734" s="175"/>
      <c r="G734" s="175"/>
      <c r="H734" s="175"/>
      <c r="I734" s="175"/>
      <c r="J734" s="175"/>
      <c r="K734" s="175"/>
      <c r="L734" s="175"/>
      <c r="M734" s="175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</row>
    <row r="735" spans="1:25" s="3" customFormat="1" ht="15.75">
      <c r="A735" s="54"/>
      <c r="B735" s="182"/>
      <c r="C735" s="182"/>
      <c r="D735" s="182"/>
      <c r="E735" s="182"/>
      <c r="F735" s="182"/>
      <c r="G735" s="169"/>
      <c r="H735" s="169"/>
      <c r="I735" s="169"/>
      <c r="J735" s="176"/>
      <c r="K735" s="176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</row>
    <row r="736" spans="2:11" ht="15.75">
      <c r="B736" s="68" t="s">
        <v>342</v>
      </c>
      <c r="C736" s="54"/>
      <c r="D736" s="54"/>
      <c r="E736" s="54"/>
      <c r="F736" s="54"/>
      <c r="G736" s="54"/>
      <c r="H736" s="54"/>
      <c r="I736" s="54"/>
      <c r="J736" s="54"/>
      <c r="K736" s="54"/>
    </row>
    <row r="737" spans="3:10" ht="15.75">
      <c r="C737" s="54"/>
      <c r="D737" s="54"/>
      <c r="E737" s="54"/>
      <c r="F737" s="54"/>
      <c r="G737" s="54"/>
      <c r="H737" s="54"/>
      <c r="I737" s="54"/>
      <c r="J737" s="54"/>
    </row>
    <row r="738" spans="2:26" ht="15.75">
      <c r="B738" s="209" t="s">
        <v>32</v>
      </c>
      <c r="C738" s="222" t="s">
        <v>54</v>
      </c>
      <c r="D738" s="224"/>
      <c r="E738" s="223"/>
      <c r="F738" s="209" t="s">
        <v>55</v>
      </c>
      <c r="G738" s="209"/>
      <c r="H738" s="209"/>
      <c r="I738" s="209" t="s">
        <v>56</v>
      </c>
      <c r="J738" s="209"/>
      <c r="K738" s="209"/>
      <c r="L738" s="209" t="s">
        <v>53</v>
      </c>
      <c r="M738" s="209"/>
      <c r="N738" s="209"/>
      <c r="O738" s="222" t="s">
        <v>38</v>
      </c>
      <c r="P738" s="224"/>
      <c r="Q738" s="223"/>
      <c r="X738" s="2"/>
      <c r="Y738" s="2"/>
      <c r="Z738" s="2"/>
    </row>
    <row r="739" spans="2:26" ht="15.75">
      <c r="B739" s="209"/>
      <c r="C739" s="47" t="s">
        <v>35</v>
      </c>
      <c r="D739" s="47" t="s">
        <v>36</v>
      </c>
      <c r="E739" s="47" t="s">
        <v>37</v>
      </c>
      <c r="F739" s="47" t="s">
        <v>35</v>
      </c>
      <c r="G739" s="47" t="s">
        <v>36</v>
      </c>
      <c r="H739" s="47" t="s">
        <v>37</v>
      </c>
      <c r="I739" s="47" t="s">
        <v>35</v>
      </c>
      <c r="J739" s="47" t="s">
        <v>36</v>
      </c>
      <c r="K739" s="47" t="s">
        <v>37</v>
      </c>
      <c r="L739" s="47" t="s">
        <v>35</v>
      </c>
      <c r="M739" s="47" t="s">
        <v>36</v>
      </c>
      <c r="N739" s="47" t="s">
        <v>37</v>
      </c>
      <c r="O739" s="47" t="s">
        <v>35</v>
      </c>
      <c r="P739" s="47" t="s">
        <v>36</v>
      </c>
      <c r="Q739" s="47" t="s">
        <v>37</v>
      </c>
      <c r="X739" s="2"/>
      <c r="Y739" s="2"/>
      <c r="Z739" s="2"/>
    </row>
    <row r="740" spans="2:26" ht="15.75">
      <c r="B740" s="48"/>
      <c r="C740" s="4"/>
      <c r="D740" s="4"/>
      <c r="E740" s="15">
        <f aca="true" t="shared" si="91" ref="E740:E760">+C740+D740</f>
        <v>0</v>
      </c>
      <c r="F740" s="4"/>
      <c r="G740" s="4"/>
      <c r="H740" s="15">
        <f>+F740+G740</f>
        <v>0</v>
      </c>
      <c r="I740" s="4"/>
      <c r="J740" s="4"/>
      <c r="K740" s="15">
        <f>+I740+J740</f>
        <v>0</v>
      </c>
      <c r="L740" s="4"/>
      <c r="M740" s="4"/>
      <c r="N740" s="15">
        <f>+L740+M740</f>
        <v>0</v>
      </c>
      <c r="O740" s="15">
        <f>+C740+F740+I740+L740</f>
        <v>0</v>
      </c>
      <c r="P740" s="15">
        <f>+D740+G740+J740+M740</f>
        <v>0</v>
      </c>
      <c r="Q740" s="15">
        <f>+E740+H740+K740+N740</f>
        <v>0</v>
      </c>
      <c r="X740" s="2"/>
      <c r="Y740" s="2"/>
      <c r="Z740" s="2"/>
    </row>
    <row r="741" spans="2:26" ht="15.75">
      <c r="B741" s="48"/>
      <c r="C741" s="4"/>
      <c r="D741" s="4"/>
      <c r="E741" s="15">
        <f t="shared" si="91"/>
        <v>0</v>
      </c>
      <c r="F741" s="4"/>
      <c r="G741" s="4"/>
      <c r="H741" s="15">
        <f aca="true" t="shared" si="92" ref="H741:H760">+F741+G741</f>
        <v>0</v>
      </c>
      <c r="I741" s="4"/>
      <c r="J741" s="4"/>
      <c r="K741" s="15">
        <f aca="true" t="shared" si="93" ref="K741:K760">+I741+J741</f>
        <v>0</v>
      </c>
      <c r="L741" s="4"/>
      <c r="M741" s="4"/>
      <c r="N741" s="15">
        <f aca="true" t="shared" si="94" ref="N741:N760">+L741+M741</f>
        <v>0</v>
      </c>
      <c r="O741" s="15">
        <f aca="true" t="shared" si="95" ref="O741:O760">+C741+F741+I741+L741</f>
        <v>0</v>
      </c>
      <c r="P741" s="15">
        <f aca="true" t="shared" si="96" ref="P741:P760">+D741+G741+J741+M741</f>
        <v>0</v>
      </c>
      <c r="Q741" s="15">
        <f aca="true" t="shared" si="97" ref="Q741:Q760">+E741+H741+K741+N741</f>
        <v>0</v>
      </c>
      <c r="X741" s="2"/>
      <c r="Y741" s="2"/>
      <c r="Z741" s="2"/>
    </row>
    <row r="742" spans="2:26" ht="15.75">
      <c r="B742" s="48"/>
      <c r="C742" s="4"/>
      <c r="D742" s="4"/>
      <c r="E742" s="15">
        <f t="shared" si="91"/>
        <v>0</v>
      </c>
      <c r="F742" s="4"/>
      <c r="G742" s="4"/>
      <c r="H742" s="15">
        <f t="shared" si="92"/>
        <v>0</v>
      </c>
      <c r="I742" s="4"/>
      <c r="J742" s="4"/>
      <c r="K742" s="15">
        <f t="shared" si="93"/>
        <v>0</v>
      </c>
      <c r="L742" s="4"/>
      <c r="M742" s="4"/>
      <c r="N742" s="15">
        <f t="shared" si="94"/>
        <v>0</v>
      </c>
      <c r="O742" s="15">
        <f t="shared" si="95"/>
        <v>0</v>
      </c>
      <c r="P742" s="15">
        <f t="shared" si="96"/>
        <v>0</v>
      </c>
      <c r="Q742" s="15">
        <f t="shared" si="97"/>
        <v>0</v>
      </c>
      <c r="X742" s="2"/>
      <c r="Y742" s="2"/>
      <c r="Z742" s="2"/>
    </row>
    <row r="743" spans="2:26" ht="15.75">
      <c r="B743" s="48"/>
      <c r="C743" s="4"/>
      <c r="D743" s="4"/>
      <c r="E743" s="15">
        <f t="shared" si="91"/>
        <v>0</v>
      </c>
      <c r="F743" s="4"/>
      <c r="G743" s="4"/>
      <c r="H743" s="15">
        <f t="shared" si="92"/>
        <v>0</v>
      </c>
      <c r="I743" s="4"/>
      <c r="J743" s="4"/>
      <c r="K743" s="15">
        <f t="shared" si="93"/>
        <v>0</v>
      </c>
      <c r="L743" s="4"/>
      <c r="M743" s="4"/>
      <c r="N743" s="15">
        <f t="shared" si="94"/>
        <v>0</v>
      </c>
      <c r="O743" s="15">
        <f t="shared" si="95"/>
        <v>0</v>
      </c>
      <c r="P743" s="15">
        <f t="shared" si="96"/>
        <v>0</v>
      </c>
      <c r="Q743" s="15">
        <f t="shared" si="97"/>
        <v>0</v>
      </c>
      <c r="X743" s="2"/>
      <c r="Y743" s="2"/>
      <c r="Z743" s="2"/>
    </row>
    <row r="744" spans="2:26" ht="15.75">
      <c r="B744" s="16" t="s">
        <v>155</v>
      </c>
      <c r="C744" s="15">
        <f>+C740+C741+C742+C743</f>
        <v>0</v>
      </c>
      <c r="D744" s="15">
        <f aca="true" t="shared" si="98" ref="D744:M744">+D740+D741+D742+D743</f>
        <v>0</v>
      </c>
      <c r="E744" s="15">
        <f t="shared" si="91"/>
        <v>0</v>
      </c>
      <c r="F744" s="15">
        <f t="shared" si="98"/>
        <v>0</v>
      </c>
      <c r="G744" s="15">
        <f t="shared" si="98"/>
        <v>0</v>
      </c>
      <c r="H744" s="15">
        <f t="shared" si="92"/>
        <v>0</v>
      </c>
      <c r="I744" s="15">
        <f t="shared" si="98"/>
        <v>0</v>
      </c>
      <c r="J744" s="15">
        <f t="shared" si="98"/>
        <v>0</v>
      </c>
      <c r="K744" s="15">
        <f t="shared" si="93"/>
        <v>0</v>
      </c>
      <c r="L744" s="15">
        <f t="shared" si="98"/>
        <v>0</v>
      </c>
      <c r="M744" s="15">
        <f t="shared" si="98"/>
        <v>0</v>
      </c>
      <c r="N744" s="15">
        <f t="shared" si="94"/>
        <v>0</v>
      </c>
      <c r="O744" s="15">
        <f t="shared" si="95"/>
        <v>0</v>
      </c>
      <c r="P744" s="15">
        <f t="shared" si="96"/>
        <v>0</v>
      </c>
      <c r="Q744" s="15">
        <f t="shared" si="97"/>
        <v>0</v>
      </c>
      <c r="X744" s="2"/>
      <c r="Y744" s="2"/>
      <c r="Z744" s="2"/>
    </row>
    <row r="745" spans="2:26" ht="15.75">
      <c r="B745" s="48"/>
      <c r="C745" s="4"/>
      <c r="D745" s="4"/>
      <c r="E745" s="15">
        <f t="shared" si="91"/>
        <v>0</v>
      </c>
      <c r="F745" s="4"/>
      <c r="G745" s="4"/>
      <c r="H745" s="15">
        <f t="shared" si="92"/>
        <v>0</v>
      </c>
      <c r="I745" s="4"/>
      <c r="J745" s="4"/>
      <c r="K745" s="15">
        <f t="shared" si="93"/>
        <v>0</v>
      </c>
      <c r="L745" s="4"/>
      <c r="M745" s="4"/>
      <c r="N745" s="15">
        <f t="shared" si="94"/>
        <v>0</v>
      </c>
      <c r="O745" s="15">
        <f t="shared" si="95"/>
        <v>0</v>
      </c>
      <c r="P745" s="15">
        <f t="shared" si="96"/>
        <v>0</v>
      </c>
      <c r="Q745" s="15">
        <f t="shared" si="97"/>
        <v>0</v>
      </c>
      <c r="X745" s="2"/>
      <c r="Y745" s="2"/>
      <c r="Z745" s="2"/>
    </row>
    <row r="746" spans="2:26" ht="15.75">
      <c r="B746" s="48"/>
      <c r="C746" s="4"/>
      <c r="D746" s="4"/>
      <c r="E746" s="15">
        <f t="shared" si="91"/>
        <v>0</v>
      </c>
      <c r="F746" s="4"/>
      <c r="G746" s="4"/>
      <c r="H746" s="15">
        <f t="shared" si="92"/>
        <v>0</v>
      </c>
      <c r="I746" s="4"/>
      <c r="J746" s="4"/>
      <c r="K746" s="15">
        <f t="shared" si="93"/>
        <v>0</v>
      </c>
      <c r="L746" s="4"/>
      <c r="M746" s="4"/>
      <c r="N746" s="15">
        <f t="shared" si="94"/>
        <v>0</v>
      </c>
      <c r="O746" s="15">
        <f t="shared" si="95"/>
        <v>0</v>
      </c>
      <c r="P746" s="15">
        <f t="shared" si="96"/>
        <v>0</v>
      </c>
      <c r="Q746" s="15">
        <f t="shared" si="97"/>
        <v>0</v>
      </c>
      <c r="X746" s="2"/>
      <c r="Y746" s="2"/>
      <c r="Z746" s="2"/>
    </row>
    <row r="747" spans="2:26" ht="15.75">
      <c r="B747" s="48"/>
      <c r="C747" s="4"/>
      <c r="D747" s="4"/>
      <c r="E747" s="15">
        <f t="shared" si="91"/>
        <v>0</v>
      </c>
      <c r="F747" s="4"/>
      <c r="G747" s="4"/>
      <c r="H747" s="15">
        <f t="shared" si="92"/>
        <v>0</v>
      </c>
      <c r="I747" s="4"/>
      <c r="J747" s="4"/>
      <c r="K747" s="15">
        <f t="shared" si="93"/>
        <v>0</v>
      </c>
      <c r="L747" s="4"/>
      <c r="M747" s="4"/>
      <c r="N747" s="15">
        <f t="shared" si="94"/>
        <v>0</v>
      </c>
      <c r="O747" s="15">
        <f t="shared" si="95"/>
        <v>0</v>
      </c>
      <c r="P747" s="15">
        <f t="shared" si="96"/>
        <v>0</v>
      </c>
      <c r="Q747" s="15">
        <f t="shared" si="97"/>
        <v>0</v>
      </c>
      <c r="X747" s="2"/>
      <c r="Y747" s="2"/>
      <c r="Z747" s="2"/>
    </row>
    <row r="748" spans="2:26" ht="15.75">
      <c r="B748" s="48"/>
      <c r="C748" s="4"/>
      <c r="D748" s="4"/>
      <c r="E748" s="15">
        <f t="shared" si="91"/>
        <v>0</v>
      </c>
      <c r="F748" s="4"/>
      <c r="G748" s="4"/>
      <c r="H748" s="15">
        <f t="shared" si="92"/>
        <v>0</v>
      </c>
      <c r="I748" s="4"/>
      <c r="J748" s="4"/>
      <c r="K748" s="15">
        <f t="shared" si="93"/>
        <v>0</v>
      </c>
      <c r="L748" s="4"/>
      <c r="M748" s="4"/>
      <c r="N748" s="15">
        <f t="shared" si="94"/>
        <v>0</v>
      </c>
      <c r="O748" s="15">
        <f t="shared" si="95"/>
        <v>0</v>
      </c>
      <c r="P748" s="15">
        <f t="shared" si="96"/>
        <v>0</v>
      </c>
      <c r="Q748" s="15">
        <f t="shared" si="97"/>
        <v>0</v>
      </c>
      <c r="X748" s="2"/>
      <c r="Y748" s="2"/>
      <c r="Z748" s="2"/>
    </row>
    <row r="749" spans="2:26" ht="15.75">
      <c r="B749" s="16" t="s">
        <v>155</v>
      </c>
      <c r="C749" s="15">
        <f>+C745+C746+C747+C748</f>
        <v>0</v>
      </c>
      <c r="D749" s="15">
        <f aca="true" t="shared" si="99" ref="D749:M749">+D745+D746+D747+D748</f>
        <v>0</v>
      </c>
      <c r="E749" s="15">
        <f t="shared" si="91"/>
        <v>0</v>
      </c>
      <c r="F749" s="15">
        <f t="shared" si="99"/>
        <v>0</v>
      </c>
      <c r="G749" s="15">
        <f t="shared" si="99"/>
        <v>0</v>
      </c>
      <c r="H749" s="15">
        <f t="shared" si="92"/>
        <v>0</v>
      </c>
      <c r="I749" s="15">
        <f t="shared" si="99"/>
        <v>0</v>
      </c>
      <c r="J749" s="15">
        <f t="shared" si="99"/>
        <v>0</v>
      </c>
      <c r="K749" s="15">
        <f t="shared" si="93"/>
        <v>0</v>
      </c>
      <c r="L749" s="15">
        <f t="shared" si="99"/>
        <v>0</v>
      </c>
      <c r="M749" s="15">
        <f t="shared" si="99"/>
        <v>0</v>
      </c>
      <c r="N749" s="15">
        <f t="shared" si="94"/>
        <v>0</v>
      </c>
      <c r="O749" s="15">
        <f t="shared" si="95"/>
        <v>0</v>
      </c>
      <c r="P749" s="15">
        <f t="shared" si="96"/>
        <v>0</v>
      </c>
      <c r="Q749" s="15">
        <f t="shared" si="97"/>
        <v>0</v>
      </c>
      <c r="X749" s="2"/>
      <c r="Y749" s="2"/>
      <c r="Z749" s="2"/>
    </row>
    <row r="750" spans="2:26" ht="15.75">
      <c r="B750" s="48"/>
      <c r="C750" s="4"/>
      <c r="D750" s="4"/>
      <c r="E750" s="15">
        <f t="shared" si="91"/>
        <v>0</v>
      </c>
      <c r="F750" s="4"/>
      <c r="G750" s="4"/>
      <c r="H750" s="15">
        <f t="shared" si="92"/>
        <v>0</v>
      </c>
      <c r="I750" s="4"/>
      <c r="J750" s="4"/>
      <c r="K750" s="15">
        <f t="shared" si="93"/>
        <v>0</v>
      </c>
      <c r="L750" s="4"/>
      <c r="M750" s="4"/>
      <c r="N750" s="15">
        <f t="shared" si="94"/>
        <v>0</v>
      </c>
      <c r="O750" s="15">
        <f t="shared" si="95"/>
        <v>0</v>
      </c>
      <c r="P750" s="15">
        <f t="shared" si="96"/>
        <v>0</v>
      </c>
      <c r="Q750" s="15">
        <f t="shared" si="97"/>
        <v>0</v>
      </c>
      <c r="X750" s="2"/>
      <c r="Y750" s="2"/>
      <c r="Z750" s="2"/>
    </row>
    <row r="751" spans="2:26" ht="15.75">
      <c r="B751" s="48"/>
      <c r="C751" s="4"/>
      <c r="D751" s="4"/>
      <c r="E751" s="15">
        <f t="shared" si="91"/>
        <v>0</v>
      </c>
      <c r="F751" s="4"/>
      <c r="G751" s="4"/>
      <c r="H751" s="15">
        <f t="shared" si="92"/>
        <v>0</v>
      </c>
      <c r="I751" s="4"/>
      <c r="J751" s="4"/>
      <c r="K751" s="15">
        <f t="shared" si="93"/>
        <v>0</v>
      </c>
      <c r="L751" s="4"/>
      <c r="M751" s="4"/>
      <c r="N751" s="15">
        <f t="shared" si="94"/>
        <v>0</v>
      </c>
      <c r="O751" s="15">
        <f t="shared" si="95"/>
        <v>0</v>
      </c>
      <c r="P751" s="15">
        <f t="shared" si="96"/>
        <v>0</v>
      </c>
      <c r="Q751" s="15">
        <f t="shared" si="97"/>
        <v>0</v>
      </c>
      <c r="X751" s="2"/>
      <c r="Y751" s="2"/>
      <c r="Z751" s="2"/>
    </row>
    <row r="752" spans="2:26" ht="15.75">
      <c r="B752" s="48"/>
      <c r="C752" s="4"/>
      <c r="D752" s="4"/>
      <c r="E752" s="15">
        <f t="shared" si="91"/>
        <v>0</v>
      </c>
      <c r="F752" s="4"/>
      <c r="G752" s="4"/>
      <c r="H752" s="15">
        <f t="shared" si="92"/>
        <v>0</v>
      </c>
      <c r="I752" s="4"/>
      <c r="J752" s="4"/>
      <c r="K752" s="15">
        <f t="shared" si="93"/>
        <v>0</v>
      </c>
      <c r="L752" s="4"/>
      <c r="M752" s="4"/>
      <c r="N752" s="15">
        <f t="shared" si="94"/>
        <v>0</v>
      </c>
      <c r="O752" s="15">
        <f t="shared" si="95"/>
        <v>0</v>
      </c>
      <c r="P752" s="15">
        <f t="shared" si="96"/>
        <v>0</v>
      </c>
      <c r="Q752" s="15">
        <f t="shared" si="97"/>
        <v>0</v>
      </c>
      <c r="X752" s="2"/>
      <c r="Y752" s="2"/>
      <c r="Z752" s="2"/>
    </row>
    <row r="753" spans="2:26" ht="15.75">
      <c r="B753" s="48"/>
      <c r="C753" s="4"/>
      <c r="D753" s="4"/>
      <c r="E753" s="15">
        <f t="shared" si="91"/>
        <v>0</v>
      </c>
      <c r="F753" s="4"/>
      <c r="G753" s="4"/>
      <c r="H753" s="15">
        <f t="shared" si="92"/>
        <v>0</v>
      </c>
      <c r="I753" s="4"/>
      <c r="J753" s="4"/>
      <c r="K753" s="15">
        <f t="shared" si="93"/>
        <v>0</v>
      </c>
      <c r="L753" s="4"/>
      <c r="M753" s="4"/>
      <c r="N753" s="15">
        <f t="shared" si="94"/>
        <v>0</v>
      </c>
      <c r="O753" s="15">
        <f t="shared" si="95"/>
        <v>0</v>
      </c>
      <c r="P753" s="15">
        <f t="shared" si="96"/>
        <v>0</v>
      </c>
      <c r="Q753" s="15">
        <f t="shared" si="97"/>
        <v>0</v>
      </c>
      <c r="X753" s="2"/>
      <c r="Y753" s="2"/>
      <c r="Z753" s="2"/>
    </row>
    <row r="754" spans="2:26" ht="15.75">
      <c r="B754" s="16" t="s">
        <v>155</v>
      </c>
      <c r="C754" s="15">
        <f>+C750+C751+C752+C753</f>
        <v>0</v>
      </c>
      <c r="D754" s="15">
        <f aca="true" t="shared" si="100" ref="D754:M754">+D750+D751+D752+D753</f>
        <v>0</v>
      </c>
      <c r="E754" s="15">
        <f t="shared" si="91"/>
        <v>0</v>
      </c>
      <c r="F754" s="15">
        <f t="shared" si="100"/>
        <v>0</v>
      </c>
      <c r="G754" s="15">
        <f t="shared" si="100"/>
        <v>0</v>
      </c>
      <c r="H754" s="15">
        <f t="shared" si="92"/>
        <v>0</v>
      </c>
      <c r="I754" s="15">
        <f t="shared" si="100"/>
        <v>0</v>
      </c>
      <c r="J754" s="15">
        <f t="shared" si="100"/>
        <v>0</v>
      </c>
      <c r="K754" s="15">
        <f t="shared" si="93"/>
        <v>0</v>
      </c>
      <c r="L754" s="15">
        <f t="shared" si="100"/>
        <v>0</v>
      </c>
      <c r="M754" s="15">
        <f t="shared" si="100"/>
        <v>0</v>
      </c>
      <c r="N754" s="15">
        <f t="shared" si="94"/>
        <v>0</v>
      </c>
      <c r="O754" s="15">
        <f t="shared" si="95"/>
        <v>0</v>
      </c>
      <c r="P754" s="15">
        <f t="shared" si="96"/>
        <v>0</v>
      </c>
      <c r="Q754" s="15">
        <f t="shared" si="97"/>
        <v>0</v>
      </c>
      <c r="X754" s="2"/>
      <c r="Y754" s="2"/>
      <c r="Z754" s="2"/>
    </row>
    <row r="755" spans="2:26" ht="15.75">
      <c r="B755" s="48"/>
      <c r="C755" s="4"/>
      <c r="D755" s="4"/>
      <c r="E755" s="15">
        <f t="shared" si="91"/>
        <v>0</v>
      </c>
      <c r="F755" s="4"/>
      <c r="G755" s="4"/>
      <c r="H755" s="15">
        <f t="shared" si="92"/>
        <v>0</v>
      </c>
      <c r="I755" s="4"/>
      <c r="J755" s="4"/>
      <c r="K755" s="15">
        <f t="shared" si="93"/>
        <v>0</v>
      </c>
      <c r="L755" s="4"/>
      <c r="M755" s="4"/>
      <c r="N755" s="15">
        <f t="shared" si="94"/>
        <v>0</v>
      </c>
      <c r="O755" s="15">
        <f t="shared" si="95"/>
        <v>0</v>
      </c>
      <c r="P755" s="15">
        <f t="shared" si="96"/>
        <v>0</v>
      </c>
      <c r="Q755" s="15">
        <f t="shared" si="97"/>
        <v>0</v>
      </c>
      <c r="X755" s="2"/>
      <c r="Y755" s="2"/>
      <c r="Z755" s="2"/>
    </row>
    <row r="756" spans="2:26" ht="15.75">
      <c r="B756" s="48"/>
      <c r="C756" s="4"/>
      <c r="D756" s="4"/>
      <c r="E756" s="15">
        <f t="shared" si="91"/>
        <v>0</v>
      </c>
      <c r="F756" s="4"/>
      <c r="G756" s="4"/>
      <c r="H756" s="15">
        <f t="shared" si="92"/>
        <v>0</v>
      </c>
      <c r="I756" s="4"/>
      <c r="J756" s="4"/>
      <c r="K756" s="15">
        <f t="shared" si="93"/>
        <v>0</v>
      </c>
      <c r="L756" s="4"/>
      <c r="M756" s="4"/>
      <c r="N756" s="15">
        <f t="shared" si="94"/>
        <v>0</v>
      </c>
      <c r="O756" s="15">
        <f t="shared" si="95"/>
        <v>0</v>
      </c>
      <c r="P756" s="15">
        <f t="shared" si="96"/>
        <v>0</v>
      </c>
      <c r="Q756" s="15">
        <f t="shared" si="97"/>
        <v>0</v>
      </c>
      <c r="X756" s="2"/>
      <c r="Y756" s="2"/>
      <c r="Z756" s="2"/>
    </row>
    <row r="757" spans="2:26" ht="15.75">
      <c r="B757" s="48"/>
      <c r="C757" s="4"/>
      <c r="D757" s="4"/>
      <c r="E757" s="15">
        <f t="shared" si="91"/>
        <v>0</v>
      </c>
      <c r="F757" s="4"/>
      <c r="G757" s="4"/>
      <c r="H757" s="15">
        <f t="shared" si="92"/>
        <v>0</v>
      </c>
      <c r="I757" s="4"/>
      <c r="J757" s="4"/>
      <c r="K757" s="15">
        <f t="shared" si="93"/>
        <v>0</v>
      </c>
      <c r="L757" s="4"/>
      <c r="M757" s="4"/>
      <c r="N757" s="15">
        <f t="shared" si="94"/>
        <v>0</v>
      </c>
      <c r="O757" s="15">
        <f t="shared" si="95"/>
        <v>0</v>
      </c>
      <c r="P757" s="15">
        <f t="shared" si="96"/>
        <v>0</v>
      </c>
      <c r="Q757" s="15">
        <f t="shared" si="97"/>
        <v>0</v>
      </c>
      <c r="X757" s="2"/>
      <c r="Y757" s="2"/>
      <c r="Z757" s="2"/>
    </row>
    <row r="758" spans="2:26" ht="15.75">
      <c r="B758" s="48"/>
      <c r="C758" s="4"/>
      <c r="D758" s="4"/>
      <c r="E758" s="15">
        <f t="shared" si="91"/>
        <v>0</v>
      </c>
      <c r="F758" s="4"/>
      <c r="G758" s="4"/>
      <c r="H758" s="15">
        <f t="shared" si="92"/>
        <v>0</v>
      </c>
      <c r="I758" s="4"/>
      <c r="J758" s="4"/>
      <c r="K758" s="15">
        <f t="shared" si="93"/>
        <v>0</v>
      </c>
      <c r="L758" s="4"/>
      <c r="M758" s="4"/>
      <c r="N758" s="15">
        <f t="shared" si="94"/>
        <v>0</v>
      </c>
      <c r="O758" s="15">
        <f t="shared" si="95"/>
        <v>0</v>
      </c>
      <c r="P758" s="15">
        <f t="shared" si="96"/>
        <v>0</v>
      </c>
      <c r="Q758" s="15">
        <f t="shared" si="97"/>
        <v>0</v>
      </c>
      <c r="X758" s="2"/>
      <c r="Y758" s="2"/>
      <c r="Z758" s="2"/>
    </row>
    <row r="759" spans="2:26" ht="15.75">
      <c r="B759" s="16" t="s">
        <v>155</v>
      </c>
      <c r="C759" s="15">
        <f>+C755+C756+C758</f>
        <v>0</v>
      </c>
      <c r="D759" s="15">
        <f aca="true" t="shared" si="101" ref="D759:M759">+D755+D756+D758</f>
        <v>0</v>
      </c>
      <c r="E759" s="15">
        <f t="shared" si="91"/>
        <v>0</v>
      </c>
      <c r="F759" s="15">
        <f t="shared" si="101"/>
        <v>0</v>
      </c>
      <c r="G759" s="15">
        <f t="shared" si="101"/>
        <v>0</v>
      </c>
      <c r="H759" s="15">
        <f t="shared" si="92"/>
        <v>0</v>
      </c>
      <c r="I759" s="15">
        <f t="shared" si="101"/>
        <v>0</v>
      </c>
      <c r="J759" s="15">
        <f t="shared" si="101"/>
        <v>0</v>
      </c>
      <c r="K759" s="15">
        <f t="shared" si="93"/>
        <v>0</v>
      </c>
      <c r="L759" s="15">
        <f t="shared" si="101"/>
        <v>0</v>
      </c>
      <c r="M759" s="15">
        <f t="shared" si="101"/>
        <v>0</v>
      </c>
      <c r="N759" s="15">
        <f t="shared" si="94"/>
        <v>0</v>
      </c>
      <c r="O759" s="15">
        <f t="shared" si="95"/>
        <v>0</v>
      </c>
      <c r="P759" s="15">
        <f t="shared" si="96"/>
        <v>0</v>
      </c>
      <c r="Q759" s="15">
        <f t="shared" si="97"/>
        <v>0</v>
      </c>
      <c r="X759" s="2"/>
      <c r="Y759" s="2"/>
      <c r="Z759" s="2"/>
    </row>
    <row r="760" spans="2:26" ht="15.75">
      <c r="B760" s="18" t="s">
        <v>38</v>
      </c>
      <c r="C760" s="15">
        <f>+C759+C754+C749+C744</f>
        <v>0</v>
      </c>
      <c r="D760" s="15">
        <f aca="true" t="shared" si="102" ref="D760:M760">+D759+D754+D749+D744</f>
        <v>0</v>
      </c>
      <c r="E760" s="15">
        <f t="shared" si="91"/>
        <v>0</v>
      </c>
      <c r="F760" s="15">
        <f t="shared" si="102"/>
        <v>0</v>
      </c>
      <c r="G760" s="15">
        <f t="shared" si="102"/>
        <v>0</v>
      </c>
      <c r="H760" s="15">
        <f t="shared" si="92"/>
        <v>0</v>
      </c>
      <c r="I760" s="15">
        <f t="shared" si="102"/>
        <v>0</v>
      </c>
      <c r="J760" s="15">
        <f t="shared" si="102"/>
        <v>0</v>
      </c>
      <c r="K760" s="15">
        <f t="shared" si="93"/>
        <v>0</v>
      </c>
      <c r="L760" s="15">
        <f t="shared" si="102"/>
        <v>0</v>
      </c>
      <c r="M760" s="15">
        <f t="shared" si="102"/>
        <v>0</v>
      </c>
      <c r="N760" s="15">
        <f t="shared" si="94"/>
        <v>0</v>
      </c>
      <c r="O760" s="15">
        <f t="shared" si="95"/>
        <v>0</v>
      </c>
      <c r="P760" s="15">
        <f t="shared" si="96"/>
        <v>0</v>
      </c>
      <c r="Q760" s="15">
        <f t="shared" si="97"/>
        <v>0</v>
      </c>
      <c r="X760" s="2"/>
      <c r="Y760" s="2"/>
      <c r="Z760" s="2"/>
    </row>
    <row r="761" spans="3:26" ht="22.5" customHeight="1">
      <c r="C761" s="54"/>
      <c r="D761" s="54"/>
      <c r="E761" s="54"/>
      <c r="F761" s="54"/>
      <c r="G761" s="54"/>
      <c r="H761" s="54"/>
      <c r="I761" s="54"/>
      <c r="J761" s="54"/>
      <c r="K761" s="54"/>
      <c r="O761" s="135"/>
      <c r="P761" s="72"/>
      <c r="Q761" s="72"/>
      <c r="X761" s="2"/>
      <c r="Y761" s="2"/>
      <c r="Z761" s="2"/>
    </row>
    <row r="762" spans="2:11" ht="15.75">
      <c r="B762" s="68" t="s">
        <v>318</v>
      </c>
      <c r="C762" s="54"/>
      <c r="D762" s="54"/>
      <c r="E762" s="54"/>
      <c r="F762" s="54"/>
      <c r="G762" s="54"/>
      <c r="H762" s="54"/>
      <c r="I762" s="54"/>
      <c r="J762" s="54"/>
      <c r="K762" s="54"/>
    </row>
    <row r="763" spans="3:11" ht="15.75">
      <c r="C763" s="54"/>
      <c r="D763" s="54"/>
      <c r="E763" s="54"/>
      <c r="F763" s="54"/>
      <c r="G763" s="54"/>
      <c r="H763" s="54"/>
      <c r="I763" s="54"/>
      <c r="J763" s="54"/>
      <c r="K763" s="54"/>
    </row>
    <row r="764" spans="2:26" ht="15.75">
      <c r="B764" s="238" t="s">
        <v>57</v>
      </c>
      <c r="C764" s="239" t="s">
        <v>58</v>
      </c>
      <c r="D764" s="239"/>
      <c r="E764" s="239" t="s">
        <v>22</v>
      </c>
      <c r="F764" s="54"/>
      <c r="G764" s="54"/>
      <c r="H764" s="54"/>
      <c r="I764" s="54"/>
      <c r="J764" s="54"/>
      <c r="K764" s="54"/>
      <c r="Z764" s="2"/>
    </row>
    <row r="765" spans="2:26" ht="15.75">
      <c r="B765" s="238"/>
      <c r="C765" s="43" t="s">
        <v>35</v>
      </c>
      <c r="D765" s="43" t="s">
        <v>36</v>
      </c>
      <c r="E765" s="239"/>
      <c r="F765" s="54"/>
      <c r="G765" s="54"/>
      <c r="H765" s="54"/>
      <c r="I765" s="54"/>
      <c r="J765" s="54"/>
      <c r="K765" s="54"/>
      <c r="Z765" s="2"/>
    </row>
    <row r="766" spans="2:26" ht="15.75">
      <c r="B766" s="6" t="s">
        <v>59</v>
      </c>
      <c r="C766" s="4"/>
      <c r="D766" s="4"/>
      <c r="E766" s="51">
        <f>+C766+D766</f>
        <v>0</v>
      </c>
      <c r="F766" s="54"/>
      <c r="G766" s="54"/>
      <c r="H766" s="54"/>
      <c r="I766" s="54"/>
      <c r="J766" s="54"/>
      <c r="K766" s="54"/>
      <c r="Z766" s="2"/>
    </row>
    <row r="767" spans="2:26" ht="15.75">
      <c r="B767" s="6" t="s">
        <v>55</v>
      </c>
      <c r="C767" s="4"/>
      <c r="D767" s="4"/>
      <c r="E767" s="51">
        <f>+C767+D767</f>
        <v>0</v>
      </c>
      <c r="F767" s="54"/>
      <c r="G767" s="54"/>
      <c r="H767" s="54"/>
      <c r="I767" s="54"/>
      <c r="J767" s="54"/>
      <c r="K767" s="54"/>
      <c r="Z767" s="2"/>
    </row>
    <row r="768" spans="2:26" ht="15.75">
      <c r="B768" s="6" t="s">
        <v>56</v>
      </c>
      <c r="C768" s="4"/>
      <c r="D768" s="4"/>
      <c r="E768" s="51">
        <f>+C768+D768</f>
        <v>0</v>
      </c>
      <c r="F768" s="54"/>
      <c r="G768" s="54"/>
      <c r="H768" s="54"/>
      <c r="I768" s="54"/>
      <c r="J768" s="54"/>
      <c r="K768" s="54"/>
      <c r="Z768" s="2"/>
    </row>
    <row r="769" spans="2:26" ht="15.75">
      <c r="B769" s="6" t="s">
        <v>53</v>
      </c>
      <c r="C769" s="4"/>
      <c r="D769" s="4"/>
      <c r="E769" s="51">
        <f>+C769+D769</f>
        <v>0</v>
      </c>
      <c r="F769" s="54"/>
      <c r="G769" s="54"/>
      <c r="H769" s="54"/>
      <c r="I769" s="54"/>
      <c r="J769" s="54"/>
      <c r="K769" s="54"/>
      <c r="Z769" s="2"/>
    </row>
    <row r="770" spans="2:26" ht="15.75">
      <c r="B770" s="49" t="s">
        <v>38</v>
      </c>
      <c r="C770" s="51">
        <f>SUM(C766:C769)</f>
        <v>0</v>
      </c>
      <c r="D770" s="51">
        <f>SUM(D766:D769)</f>
        <v>0</v>
      </c>
      <c r="E770" s="51">
        <f>+C770+D770</f>
        <v>0</v>
      </c>
      <c r="F770" s="54"/>
      <c r="G770" s="54"/>
      <c r="H770" s="54"/>
      <c r="I770" s="54"/>
      <c r="J770" s="54"/>
      <c r="K770" s="54"/>
      <c r="Z770" s="2"/>
    </row>
    <row r="771" spans="2:11" ht="15.75">
      <c r="B771" s="68"/>
      <c r="C771" s="135" t="str">
        <f>+IF(C770=H649,"OK","WRONG")</f>
        <v>OK</v>
      </c>
      <c r="D771" s="135" t="str">
        <f>+IF(D770=H650,"OK","WRONG")</f>
        <v>OK</v>
      </c>
      <c r="E771" s="135" t="str">
        <f>+IF(E770=H651,"OK","WRONG")</f>
        <v>OK</v>
      </c>
      <c r="F771" s="72"/>
      <c r="G771" s="54"/>
      <c r="H771" s="54"/>
      <c r="I771" s="54"/>
      <c r="J771" s="54"/>
      <c r="K771" s="54"/>
    </row>
    <row r="772" spans="2:11" ht="15.75">
      <c r="B772" s="195" t="s">
        <v>343</v>
      </c>
      <c r="C772" s="135"/>
      <c r="D772" s="135"/>
      <c r="E772" s="135"/>
      <c r="F772" s="72"/>
      <c r="G772" s="54"/>
      <c r="H772" s="54"/>
      <c r="I772" s="54"/>
      <c r="J772" s="54"/>
      <c r="K772" s="54"/>
    </row>
    <row r="773" spans="2:11" ht="15.75">
      <c r="B773" s="68"/>
      <c r="C773" s="135"/>
      <c r="D773" s="135"/>
      <c r="E773" s="135"/>
      <c r="F773" s="72"/>
      <c r="G773" s="54"/>
      <c r="H773" s="54"/>
      <c r="I773" s="54"/>
      <c r="J773" s="54"/>
      <c r="K773" s="54"/>
    </row>
    <row r="774" spans="2:11" ht="15.75">
      <c r="B774" s="68" t="s">
        <v>349</v>
      </c>
      <c r="C774" s="54"/>
      <c r="D774" s="54"/>
      <c r="E774" s="54"/>
      <c r="F774" s="54"/>
      <c r="G774" s="54"/>
      <c r="H774" s="54"/>
      <c r="I774" s="54"/>
      <c r="J774" s="54"/>
      <c r="K774" s="54"/>
    </row>
    <row r="775" spans="2:11" ht="15.75">
      <c r="B775" s="68"/>
      <c r="C775" s="54"/>
      <c r="D775" s="54"/>
      <c r="E775" s="54"/>
      <c r="F775" s="54"/>
      <c r="G775" s="54"/>
      <c r="H775" s="54"/>
      <c r="I775" s="54"/>
      <c r="J775" s="54"/>
      <c r="K775" s="54"/>
    </row>
    <row r="776" spans="2:26" ht="15.75">
      <c r="B776" s="41" t="s">
        <v>60</v>
      </c>
      <c r="C776" s="47" t="s">
        <v>30</v>
      </c>
      <c r="D776" s="47" t="s">
        <v>61</v>
      </c>
      <c r="E776" s="47" t="s">
        <v>22</v>
      </c>
      <c r="F776" s="54"/>
      <c r="G776" s="54"/>
      <c r="H776" s="54"/>
      <c r="I776" s="54"/>
      <c r="J776" s="54"/>
      <c r="K776" s="5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2:26" ht="15.75">
      <c r="B777" s="25" t="s">
        <v>344</v>
      </c>
      <c r="C777" s="4"/>
      <c r="D777" s="4"/>
      <c r="E777" s="15">
        <f>C777+D777</f>
        <v>0</v>
      </c>
      <c r="F777" s="54"/>
      <c r="G777" s="54"/>
      <c r="H777" s="54"/>
      <c r="I777" s="54"/>
      <c r="J777" s="54"/>
      <c r="K777" s="5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2:26" ht="15.75">
      <c r="B778" s="25" t="s">
        <v>345</v>
      </c>
      <c r="C778" s="4"/>
      <c r="D778" s="4"/>
      <c r="E778" s="15">
        <f aca="true" t="shared" si="103" ref="E778:E787">C778+D778</f>
        <v>0</v>
      </c>
      <c r="F778" s="54"/>
      <c r="G778" s="54"/>
      <c r="H778" s="54"/>
      <c r="I778" s="54"/>
      <c r="J778" s="54"/>
      <c r="K778" s="5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2:26" ht="15.75">
      <c r="B779" s="25" t="s">
        <v>348</v>
      </c>
      <c r="C779" s="4"/>
      <c r="D779" s="4"/>
      <c r="E779" s="15">
        <f t="shared" si="103"/>
        <v>0</v>
      </c>
      <c r="F779" s="54"/>
      <c r="G779" s="54"/>
      <c r="H779" s="54"/>
      <c r="I779" s="54"/>
      <c r="J779" s="54"/>
      <c r="K779" s="5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2:26" ht="15.75">
      <c r="B780" s="25" t="s">
        <v>347</v>
      </c>
      <c r="C780" s="4"/>
      <c r="D780" s="4"/>
      <c r="E780" s="15">
        <f t="shared" si="103"/>
        <v>0</v>
      </c>
      <c r="F780" s="54"/>
      <c r="G780" s="54"/>
      <c r="H780" s="54"/>
      <c r="I780" s="54"/>
      <c r="J780" s="54"/>
      <c r="K780" s="5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2:26" ht="15.75">
      <c r="B781" s="25" t="s">
        <v>351</v>
      </c>
      <c r="C781" s="4"/>
      <c r="D781" s="4"/>
      <c r="E781" s="15">
        <f t="shared" si="103"/>
        <v>0</v>
      </c>
      <c r="F781" s="54"/>
      <c r="G781" s="54"/>
      <c r="H781" s="54"/>
      <c r="I781" s="54"/>
      <c r="J781" s="54"/>
      <c r="K781" s="5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2:26" ht="15.75">
      <c r="B782" s="25" t="s">
        <v>346</v>
      </c>
      <c r="C782" s="4"/>
      <c r="D782" s="4"/>
      <c r="E782" s="15">
        <f t="shared" si="103"/>
        <v>0</v>
      </c>
      <c r="F782" s="54"/>
      <c r="G782" s="54"/>
      <c r="H782" s="54"/>
      <c r="I782" s="54"/>
      <c r="J782" s="54"/>
      <c r="K782" s="5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2:26" ht="15.75">
      <c r="B783" s="25" t="s">
        <v>350</v>
      </c>
      <c r="C783" s="4"/>
      <c r="D783" s="4"/>
      <c r="E783" s="15">
        <f t="shared" si="103"/>
        <v>0</v>
      </c>
      <c r="F783" s="54"/>
      <c r="G783" s="54"/>
      <c r="H783" s="54"/>
      <c r="I783" s="54"/>
      <c r="J783" s="54"/>
      <c r="K783" s="5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2:26" ht="15.75">
      <c r="B784" s="25" t="s">
        <v>62</v>
      </c>
      <c r="C784" s="4"/>
      <c r="D784" s="4"/>
      <c r="E784" s="15">
        <f t="shared" si="103"/>
        <v>0</v>
      </c>
      <c r="F784" s="54"/>
      <c r="G784" s="54"/>
      <c r="H784" s="54"/>
      <c r="I784" s="54"/>
      <c r="J784" s="54"/>
      <c r="K784" s="5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2:26" ht="15.75">
      <c r="B785" s="25" t="s">
        <v>120</v>
      </c>
      <c r="C785" s="4"/>
      <c r="D785" s="4"/>
      <c r="E785" s="15">
        <f t="shared" si="103"/>
        <v>0</v>
      </c>
      <c r="F785" s="54"/>
      <c r="G785" s="54"/>
      <c r="H785" s="54"/>
      <c r="I785" s="54"/>
      <c r="J785" s="54"/>
      <c r="K785" s="5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2:26" ht="15.75">
      <c r="B786" s="25" t="s">
        <v>121</v>
      </c>
      <c r="C786" s="4"/>
      <c r="D786" s="4"/>
      <c r="E786" s="15">
        <f t="shared" si="103"/>
        <v>0</v>
      </c>
      <c r="F786" s="54"/>
      <c r="G786" s="54"/>
      <c r="H786" s="54"/>
      <c r="I786" s="54"/>
      <c r="J786" s="54"/>
      <c r="K786" s="5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2:26" ht="15.75">
      <c r="B787" s="25" t="s">
        <v>352</v>
      </c>
      <c r="C787" s="4"/>
      <c r="D787" s="4"/>
      <c r="E787" s="15">
        <f t="shared" si="103"/>
        <v>0</v>
      </c>
      <c r="F787" s="54"/>
      <c r="G787" s="54"/>
      <c r="H787" s="54"/>
      <c r="I787" s="54"/>
      <c r="J787" s="54"/>
      <c r="K787" s="5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2:26" ht="15.75">
      <c r="B788" s="25" t="s">
        <v>22</v>
      </c>
      <c r="C788" s="27">
        <f>+C780+C783+C784+C786+C787</f>
        <v>0</v>
      </c>
      <c r="D788" s="27">
        <f>+D780+D783+D784+D786+D787</f>
        <v>0</v>
      </c>
      <c r="E788" s="27">
        <f>C788+D788</f>
        <v>0</v>
      </c>
      <c r="F788" s="54"/>
      <c r="G788" s="54"/>
      <c r="H788" s="54"/>
      <c r="I788" s="54"/>
      <c r="J788" s="54"/>
      <c r="K788" s="5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2:12" ht="15.75">
      <c r="B789" s="87"/>
      <c r="C789" s="87"/>
      <c r="D789" s="87"/>
      <c r="E789" s="87"/>
      <c r="F789" s="78"/>
      <c r="G789" s="87"/>
      <c r="H789" s="87"/>
      <c r="I789" s="78"/>
      <c r="J789" s="87"/>
      <c r="K789" s="87"/>
      <c r="L789" s="87"/>
    </row>
    <row r="790" spans="2:11" ht="15.75">
      <c r="B790" s="68" t="s">
        <v>355</v>
      </c>
      <c r="C790" s="54"/>
      <c r="D790" s="54"/>
      <c r="E790" s="54"/>
      <c r="F790" s="54"/>
      <c r="G790" s="54"/>
      <c r="H790" s="54"/>
      <c r="I790" s="54"/>
      <c r="J790" s="54"/>
      <c r="K790" s="54"/>
    </row>
    <row r="791" spans="2:11" ht="15.75">
      <c r="B791" s="68"/>
      <c r="C791" s="54"/>
      <c r="D791" s="54"/>
      <c r="E791" s="54"/>
      <c r="F791" s="54"/>
      <c r="G791" s="54"/>
      <c r="H791" s="54"/>
      <c r="I791" s="54"/>
      <c r="J791" s="54"/>
      <c r="K791" s="54"/>
    </row>
    <row r="792" spans="2:26" ht="15.75">
      <c r="B792" s="209" t="s">
        <v>32</v>
      </c>
      <c r="C792" s="222" t="s">
        <v>59</v>
      </c>
      <c r="D792" s="224"/>
      <c r="E792" s="223"/>
      <c r="F792" s="209" t="s">
        <v>55</v>
      </c>
      <c r="G792" s="209"/>
      <c r="H792" s="209"/>
      <c r="I792" s="209" t="s">
        <v>56</v>
      </c>
      <c r="J792" s="209"/>
      <c r="K792" s="209"/>
      <c r="L792" s="209" t="s">
        <v>38</v>
      </c>
      <c r="M792" s="209"/>
      <c r="N792" s="209"/>
      <c r="Z792" s="2"/>
    </row>
    <row r="793" spans="2:26" ht="15.75">
      <c r="B793" s="209"/>
      <c r="C793" s="47" t="s">
        <v>35</v>
      </c>
      <c r="D793" s="47" t="s">
        <v>36</v>
      </c>
      <c r="E793" s="47" t="s">
        <v>37</v>
      </c>
      <c r="F793" s="47" t="s">
        <v>35</v>
      </c>
      <c r="G793" s="47" t="s">
        <v>36</v>
      </c>
      <c r="H793" s="47" t="s">
        <v>37</v>
      </c>
      <c r="I793" s="47" t="s">
        <v>35</v>
      </c>
      <c r="J793" s="47" t="s">
        <v>36</v>
      </c>
      <c r="K793" s="47" t="s">
        <v>37</v>
      </c>
      <c r="L793" s="47" t="s">
        <v>35</v>
      </c>
      <c r="M793" s="47" t="s">
        <v>36</v>
      </c>
      <c r="N793" s="47" t="s">
        <v>37</v>
      </c>
      <c r="Z793" s="2"/>
    </row>
    <row r="794" spans="2:26" ht="15.75">
      <c r="B794" s="48"/>
      <c r="C794" s="4"/>
      <c r="D794" s="4"/>
      <c r="E794" s="4"/>
      <c r="F794" s="4"/>
      <c r="G794" s="4"/>
      <c r="H794" s="4"/>
      <c r="I794" s="4"/>
      <c r="J794" s="4"/>
      <c r="K794" s="4"/>
      <c r="L794" s="27">
        <f>+C794+F794+I794</f>
        <v>0</v>
      </c>
      <c r="M794" s="27">
        <f>+D794+G794+J794</f>
        <v>0</v>
      </c>
      <c r="N794" s="27">
        <f>+E794+H794+K794</f>
        <v>0</v>
      </c>
      <c r="Z794" s="2"/>
    </row>
    <row r="795" spans="2:26" ht="15.75">
      <c r="B795" s="48"/>
      <c r="C795" s="4"/>
      <c r="D795" s="4"/>
      <c r="E795" s="4"/>
      <c r="F795" s="4"/>
      <c r="G795" s="4"/>
      <c r="H795" s="4"/>
      <c r="I795" s="4"/>
      <c r="J795" s="4"/>
      <c r="K795" s="4"/>
      <c r="L795" s="27">
        <f aca="true" t="shared" si="104" ref="L795:L813">+C795+F795+I795</f>
        <v>0</v>
      </c>
      <c r="M795" s="27">
        <f aca="true" t="shared" si="105" ref="M795:M813">+D795+G795+J795</f>
        <v>0</v>
      </c>
      <c r="N795" s="27">
        <f aca="true" t="shared" si="106" ref="N795:N813">+E795+H795+K795</f>
        <v>0</v>
      </c>
      <c r="Z795" s="2"/>
    </row>
    <row r="796" spans="2:26" ht="15.75">
      <c r="B796" s="48"/>
      <c r="C796" s="4"/>
      <c r="D796" s="4"/>
      <c r="E796" s="4"/>
      <c r="F796" s="4"/>
      <c r="G796" s="4"/>
      <c r="H796" s="4"/>
      <c r="I796" s="4"/>
      <c r="J796" s="4"/>
      <c r="K796" s="4"/>
      <c r="L796" s="27">
        <f t="shared" si="104"/>
        <v>0</v>
      </c>
      <c r="M796" s="27">
        <f t="shared" si="105"/>
        <v>0</v>
      </c>
      <c r="N796" s="27">
        <f t="shared" si="106"/>
        <v>0</v>
      </c>
      <c r="Z796" s="2"/>
    </row>
    <row r="797" spans="2:26" ht="15.75">
      <c r="B797" s="48"/>
      <c r="C797" s="4"/>
      <c r="D797" s="4"/>
      <c r="E797" s="4"/>
      <c r="F797" s="4"/>
      <c r="G797" s="4"/>
      <c r="H797" s="4"/>
      <c r="I797" s="4"/>
      <c r="J797" s="4"/>
      <c r="K797" s="4"/>
      <c r="L797" s="27">
        <f t="shared" si="104"/>
        <v>0</v>
      </c>
      <c r="M797" s="27">
        <f t="shared" si="105"/>
        <v>0</v>
      </c>
      <c r="N797" s="27">
        <f t="shared" si="106"/>
        <v>0</v>
      </c>
      <c r="Z797" s="2"/>
    </row>
    <row r="798" spans="2:26" ht="15.75">
      <c r="B798" s="16" t="s">
        <v>161</v>
      </c>
      <c r="C798" s="27">
        <f>+C794+C795+C796+C797</f>
        <v>0</v>
      </c>
      <c r="D798" s="27">
        <f aca="true" t="shared" si="107" ref="D798:K798">+D794+D795+D796+D797</f>
        <v>0</v>
      </c>
      <c r="E798" s="27">
        <f t="shared" si="107"/>
        <v>0</v>
      </c>
      <c r="F798" s="27">
        <f t="shared" si="107"/>
        <v>0</v>
      </c>
      <c r="G798" s="27">
        <f t="shared" si="107"/>
        <v>0</v>
      </c>
      <c r="H798" s="27">
        <f t="shared" si="107"/>
        <v>0</v>
      </c>
      <c r="I798" s="27">
        <f t="shared" si="107"/>
        <v>0</v>
      </c>
      <c r="J798" s="27">
        <f t="shared" si="107"/>
        <v>0</v>
      </c>
      <c r="K798" s="27">
        <f t="shared" si="107"/>
        <v>0</v>
      </c>
      <c r="L798" s="27">
        <f t="shared" si="104"/>
        <v>0</v>
      </c>
      <c r="M798" s="27">
        <f t="shared" si="105"/>
        <v>0</v>
      </c>
      <c r="N798" s="27">
        <f t="shared" si="106"/>
        <v>0</v>
      </c>
      <c r="Z798" s="2"/>
    </row>
    <row r="799" spans="2:26" ht="15.75">
      <c r="B799" s="48"/>
      <c r="C799" s="4"/>
      <c r="D799" s="4"/>
      <c r="E799" s="4"/>
      <c r="F799" s="4"/>
      <c r="G799" s="4"/>
      <c r="H799" s="4"/>
      <c r="I799" s="4"/>
      <c r="J799" s="4"/>
      <c r="K799" s="4"/>
      <c r="L799" s="27">
        <f t="shared" si="104"/>
        <v>0</v>
      </c>
      <c r="M799" s="27">
        <f t="shared" si="105"/>
        <v>0</v>
      </c>
      <c r="N799" s="27">
        <f t="shared" si="106"/>
        <v>0</v>
      </c>
      <c r="Z799" s="2"/>
    </row>
    <row r="800" spans="2:26" ht="15.75">
      <c r="B800" s="48"/>
      <c r="C800" s="4"/>
      <c r="D800" s="4"/>
      <c r="E800" s="4"/>
      <c r="F800" s="4"/>
      <c r="G800" s="4"/>
      <c r="H800" s="4"/>
      <c r="I800" s="4"/>
      <c r="J800" s="4"/>
      <c r="K800" s="4"/>
      <c r="L800" s="27">
        <f t="shared" si="104"/>
        <v>0</v>
      </c>
      <c r="M800" s="27">
        <f t="shared" si="105"/>
        <v>0</v>
      </c>
      <c r="N800" s="27">
        <f t="shared" si="106"/>
        <v>0</v>
      </c>
      <c r="Z800" s="2"/>
    </row>
    <row r="801" spans="2:26" ht="15.75">
      <c r="B801" s="48"/>
      <c r="C801" s="4"/>
      <c r="D801" s="4"/>
      <c r="E801" s="4"/>
      <c r="F801" s="4"/>
      <c r="G801" s="4"/>
      <c r="H801" s="4"/>
      <c r="I801" s="4"/>
      <c r="J801" s="4"/>
      <c r="K801" s="4"/>
      <c r="L801" s="27">
        <f t="shared" si="104"/>
        <v>0</v>
      </c>
      <c r="M801" s="27">
        <f t="shared" si="105"/>
        <v>0</v>
      </c>
      <c r="N801" s="27">
        <f t="shared" si="106"/>
        <v>0</v>
      </c>
      <c r="Z801" s="2"/>
    </row>
    <row r="802" spans="2:26" ht="15.75">
      <c r="B802" s="48"/>
      <c r="C802" s="4"/>
      <c r="D802" s="4"/>
      <c r="E802" s="4"/>
      <c r="F802" s="4"/>
      <c r="G802" s="4"/>
      <c r="H802" s="4"/>
      <c r="I802" s="4"/>
      <c r="J802" s="4"/>
      <c r="K802" s="4"/>
      <c r="L802" s="27">
        <f t="shared" si="104"/>
        <v>0</v>
      </c>
      <c r="M802" s="27">
        <f t="shared" si="105"/>
        <v>0</v>
      </c>
      <c r="N802" s="27">
        <f t="shared" si="106"/>
        <v>0</v>
      </c>
      <c r="Z802" s="2"/>
    </row>
    <row r="803" spans="2:26" ht="15.75">
      <c r="B803" s="16" t="s">
        <v>161</v>
      </c>
      <c r="C803" s="27">
        <f>+C799+C800+C801+C802</f>
        <v>0</v>
      </c>
      <c r="D803" s="27">
        <f aca="true" t="shared" si="108" ref="D803:K803">+D799+D800+D801+D802</f>
        <v>0</v>
      </c>
      <c r="E803" s="27">
        <f t="shared" si="108"/>
        <v>0</v>
      </c>
      <c r="F803" s="27">
        <f t="shared" si="108"/>
        <v>0</v>
      </c>
      <c r="G803" s="27">
        <f t="shared" si="108"/>
        <v>0</v>
      </c>
      <c r="H803" s="27">
        <f t="shared" si="108"/>
        <v>0</v>
      </c>
      <c r="I803" s="27">
        <f t="shared" si="108"/>
        <v>0</v>
      </c>
      <c r="J803" s="27">
        <f t="shared" si="108"/>
        <v>0</v>
      </c>
      <c r="K803" s="27">
        <f t="shared" si="108"/>
        <v>0</v>
      </c>
      <c r="L803" s="27">
        <f t="shared" si="104"/>
        <v>0</v>
      </c>
      <c r="M803" s="27">
        <f t="shared" si="105"/>
        <v>0</v>
      </c>
      <c r="N803" s="27">
        <f t="shared" si="106"/>
        <v>0</v>
      </c>
      <c r="Z803" s="2"/>
    </row>
    <row r="804" spans="2:26" ht="15.75">
      <c r="B804" s="48"/>
      <c r="C804" s="4"/>
      <c r="D804" s="4"/>
      <c r="E804" s="4"/>
      <c r="F804" s="4"/>
      <c r="G804" s="4"/>
      <c r="H804" s="4"/>
      <c r="I804" s="4"/>
      <c r="J804" s="4"/>
      <c r="K804" s="4"/>
      <c r="L804" s="27">
        <f t="shared" si="104"/>
        <v>0</v>
      </c>
      <c r="M804" s="27">
        <f t="shared" si="105"/>
        <v>0</v>
      </c>
      <c r="N804" s="27">
        <f t="shared" si="106"/>
        <v>0</v>
      </c>
      <c r="Z804" s="2"/>
    </row>
    <row r="805" spans="2:26" ht="15.75">
      <c r="B805" s="48"/>
      <c r="C805" s="4"/>
      <c r="D805" s="4"/>
      <c r="E805" s="4"/>
      <c r="F805" s="4"/>
      <c r="G805" s="4"/>
      <c r="H805" s="4"/>
      <c r="I805" s="4"/>
      <c r="J805" s="4"/>
      <c r="K805" s="4"/>
      <c r="L805" s="27">
        <f t="shared" si="104"/>
        <v>0</v>
      </c>
      <c r="M805" s="27">
        <f t="shared" si="105"/>
        <v>0</v>
      </c>
      <c r="N805" s="27">
        <f t="shared" si="106"/>
        <v>0</v>
      </c>
      <c r="Z805" s="2"/>
    </row>
    <row r="806" spans="2:26" ht="15.75">
      <c r="B806" s="48"/>
      <c r="C806" s="4"/>
      <c r="D806" s="4"/>
      <c r="E806" s="4"/>
      <c r="F806" s="4"/>
      <c r="G806" s="4"/>
      <c r="H806" s="4"/>
      <c r="I806" s="4"/>
      <c r="J806" s="4"/>
      <c r="K806" s="4"/>
      <c r="L806" s="27">
        <f t="shared" si="104"/>
        <v>0</v>
      </c>
      <c r="M806" s="27">
        <f t="shared" si="105"/>
        <v>0</v>
      </c>
      <c r="N806" s="27">
        <f t="shared" si="106"/>
        <v>0</v>
      </c>
      <c r="Z806" s="2"/>
    </row>
    <row r="807" spans="2:26" ht="15.75">
      <c r="B807" s="48"/>
      <c r="C807" s="4"/>
      <c r="D807" s="4"/>
      <c r="E807" s="4"/>
      <c r="F807" s="4"/>
      <c r="G807" s="4"/>
      <c r="H807" s="4"/>
      <c r="I807" s="4"/>
      <c r="J807" s="4"/>
      <c r="K807" s="4"/>
      <c r="L807" s="27">
        <f t="shared" si="104"/>
        <v>0</v>
      </c>
      <c r="M807" s="27">
        <f t="shared" si="105"/>
        <v>0</v>
      </c>
      <c r="N807" s="27">
        <f t="shared" si="106"/>
        <v>0</v>
      </c>
      <c r="Z807" s="2"/>
    </row>
    <row r="808" spans="2:26" ht="15.75">
      <c r="B808" s="16" t="s">
        <v>161</v>
      </c>
      <c r="C808" s="17">
        <f>+C804+C805+C806+C807</f>
        <v>0</v>
      </c>
      <c r="D808" s="17">
        <f aca="true" t="shared" si="109" ref="D808:K808">+D804+D805+D806+D807</f>
        <v>0</v>
      </c>
      <c r="E808" s="17">
        <f t="shared" si="109"/>
        <v>0</v>
      </c>
      <c r="F808" s="17">
        <f t="shared" si="109"/>
        <v>0</v>
      </c>
      <c r="G808" s="17">
        <f t="shared" si="109"/>
        <v>0</v>
      </c>
      <c r="H808" s="17">
        <f t="shared" si="109"/>
        <v>0</v>
      </c>
      <c r="I808" s="17">
        <f t="shared" si="109"/>
        <v>0</v>
      </c>
      <c r="J808" s="17">
        <f t="shared" si="109"/>
        <v>0</v>
      </c>
      <c r="K808" s="17">
        <f t="shared" si="109"/>
        <v>0</v>
      </c>
      <c r="L808" s="27">
        <f t="shared" si="104"/>
        <v>0</v>
      </c>
      <c r="M808" s="27">
        <f t="shared" si="105"/>
        <v>0</v>
      </c>
      <c r="N808" s="27">
        <f t="shared" si="106"/>
        <v>0</v>
      </c>
      <c r="Z808" s="2"/>
    </row>
    <row r="809" spans="2:26" ht="15.75">
      <c r="B809" s="48"/>
      <c r="C809" s="4"/>
      <c r="D809" s="4"/>
      <c r="E809" s="4"/>
      <c r="F809" s="4"/>
      <c r="G809" s="4"/>
      <c r="H809" s="4"/>
      <c r="I809" s="4"/>
      <c r="J809" s="4"/>
      <c r="K809" s="4"/>
      <c r="L809" s="27">
        <f t="shared" si="104"/>
        <v>0</v>
      </c>
      <c r="M809" s="27">
        <f t="shared" si="105"/>
        <v>0</v>
      </c>
      <c r="N809" s="27">
        <f t="shared" si="106"/>
        <v>0</v>
      </c>
      <c r="Y809" s="2"/>
      <c r="Z809" s="2"/>
    </row>
    <row r="810" spans="2:26" ht="15.75">
      <c r="B810" s="48"/>
      <c r="C810" s="4"/>
      <c r="D810" s="4"/>
      <c r="E810" s="4"/>
      <c r="F810" s="4"/>
      <c r="G810" s="4"/>
      <c r="H810" s="4"/>
      <c r="I810" s="4"/>
      <c r="J810" s="4"/>
      <c r="K810" s="4"/>
      <c r="L810" s="27">
        <f t="shared" si="104"/>
        <v>0</v>
      </c>
      <c r="M810" s="27">
        <f t="shared" si="105"/>
        <v>0</v>
      </c>
      <c r="N810" s="27">
        <f t="shared" si="106"/>
        <v>0</v>
      </c>
      <c r="Y810" s="2"/>
      <c r="Z810" s="2"/>
    </row>
    <row r="811" spans="2:26" ht="15.75">
      <c r="B811" s="48"/>
      <c r="C811" s="4"/>
      <c r="D811" s="4"/>
      <c r="E811" s="4"/>
      <c r="F811" s="4"/>
      <c r="G811" s="4"/>
      <c r="H811" s="4"/>
      <c r="I811" s="4"/>
      <c r="J811" s="4"/>
      <c r="K811" s="4"/>
      <c r="L811" s="27">
        <f t="shared" si="104"/>
        <v>0</v>
      </c>
      <c r="M811" s="27">
        <f t="shared" si="105"/>
        <v>0</v>
      </c>
      <c r="N811" s="27">
        <f t="shared" si="106"/>
        <v>0</v>
      </c>
      <c r="Y811" s="2"/>
      <c r="Z811" s="2"/>
    </row>
    <row r="812" spans="2:26" ht="15.75">
      <c r="B812" s="48"/>
      <c r="C812" s="4"/>
      <c r="D812" s="4"/>
      <c r="E812" s="4"/>
      <c r="F812" s="4"/>
      <c r="G812" s="4"/>
      <c r="H812" s="4"/>
      <c r="I812" s="4"/>
      <c r="J812" s="4"/>
      <c r="K812" s="4"/>
      <c r="L812" s="27">
        <f t="shared" si="104"/>
        <v>0</v>
      </c>
      <c r="M812" s="27">
        <f t="shared" si="105"/>
        <v>0</v>
      </c>
      <c r="N812" s="27">
        <f t="shared" si="106"/>
        <v>0</v>
      </c>
      <c r="Y812" s="2"/>
      <c r="Z812" s="2"/>
    </row>
    <row r="813" spans="2:26" ht="15.75">
      <c r="B813" s="16" t="s">
        <v>161</v>
      </c>
      <c r="C813" s="17">
        <f>+C809+C810+C811+C812</f>
        <v>0</v>
      </c>
      <c r="D813" s="17">
        <f aca="true" t="shared" si="110" ref="D813:K813">+D809+D810+D811+D812</f>
        <v>0</v>
      </c>
      <c r="E813" s="17">
        <f t="shared" si="110"/>
        <v>0</v>
      </c>
      <c r="F813" s="17">
        <f t="shared" si="110"/>
        <v>0</v>
      </c>
      <c r="G813" s="17">
        <f t="shared" si="110"/>
        <v>0</v>
      </c>
      <c r="H813" s="17">
        <f t="shared" si="110"/>
        <v>0</v>
      </c>
      <c r="I813" s="17">
        <f t="shared" si="110"/>
        <v>0</v>
      </c>
      <c r="J813" s="17">
        <f t="shared" si="110"/>
        <v>0</v>
      </c>
      <c r="K813" s="17">
        <f t="shared" si="110"/>
        <v>0</v>
      </c>
      <c r="L813" s="27">
        <f t="shared" si="104"/>
        <v>0</v>
      </c>
      <c r="M813" s="27">
        <f t="shared" si="105"/>
        <v>0</v>
      </c>
      <c r="N813" s="27">
        <f t="shared" si="106"/>
        <v>0</v>
      </c>
      <c r="Y813" s="2"/>
      <c r="Z813" s="2"/>
    </row>
    <row r="814" spans="2:26" ht="15.75">
      <c r="B814" s="18" t="s">
        <v>38</v>
      </c>
      <c r="C814" s="17">
        <f>+C813+C808+C803+C798</f>
        <v>0</v>
      </c>
      <c r="D814" s="17">
        <f>+D813+D808+D803+D798</f>
        <v>0</v>
      </c>
      <c r="E814" s="17"/>
      <c r="F814" s="17">
        <f aca="true" t="shared" si="111" ref="F814:L814">+E813+E808+E803+E798</f>
        <v>0</v>
      </c>
      <c r="G814" s="17">
        <f t="shared" si="111"/>
        <v>0</v>
      </c>
      <c r="H814" s="17">
        <f t="shared" si="111"/>
        <v>0</v>
      </c>
      <c r="I814" s="17">
        <f t="shared" si="111"/>
        <v>0</v>
      </c>
      <c r="J814" s="17">
        <f t="shared" si="111"/>
        <v>0</v>
      </c>
      <c r="K814" s="17">
        <f t="shared" si="111"/>
        <v>0</v>
      </c>
      <c r="L814" s="17">
        <f t="shared" si="111"/>
        <v>0</v>
      </c>
      <c r="M814" s="27">
        <f>+C814+G814+J814</f>
        <v>0</v>
      </c>
      <c r="N814" s="27">
        <f>+D814+H814+K814</f>
        <v>0</v>
      </c>
      <c r="Z814" s="2"/>
    </row>
    <row r="815" spans="3:26" ht="15.75">
      <c r="C815" s="54"/>
      <c r="D815" s="54"/>
      <c r="E815" s="54"/>
      <c r="F815" s="54"/>
      <c r="G815" s="54"/>
      <c r="H815" s="54"/>
      <c r="I815" s="54"/>
      <c r="J815" s="54"/>
      <c r="K815" s="54"/>
      <c r="W815" s="2"/>
      <c r="X815" s="2"/>
      <c r="Y815" s="2"/>
      <c r="Z815" s="2"/>
    </row>
    <row r="816" spans="3:11" ht="15.75">
      <c r="C816" s="54"/>
      <c r="D816" s="54"/>
      <c r="E816" s="54"/>
      <c r="F816" s="54"/>
      <c r="G816" s="54"/>
      <c r="H816" s="54"/>
      <c r="I816" s="54"/>
      <c r="J816" s="54"/>
      <c r="K816" s="54"/>
    </row>
    <row r="817" spans="2:11" ht="23.25">
      <c r="B817" s="104" t="s">
        <v>319</v>
      </c>
      <c r="C817" s="54"/>
      <c r="D817" s="54"/>
      <c r="E817" s="54"/>
      <c r="F817" s="54"/>
      <c r="G817" s="54"/>
      <c r="H817" s="54"/>
      <c r="I817" s="54"/>
      <c r="J817" s="54"/>
      <c r="K817" s="54"/>
    </row>
    <row r="818" spans="2:11" ht="15.75">
      <c r="B818" s="68"/>
      <c r="C818" s="54"/>
      <c r="D818" s="54"/>
      <c r="E818" s="54"/>
      <c r="F818" s="54"/>
      <c r="G818" s="54"/>
      <c r="H818" s="54"/>
      <c r="I818" s="54"/>
      <c r="J818" s="54"/>
      <c r="K818" s="54"/>
    </row>
    <row r="819" spans="2:11" ht="15.75">
      <c r="B819" s="68" t="s">
        <v>353</v>
      </c>
      <c r="C819" s="54"/>
      <c r="D819" s="54"/>
      <c r="E819" s="54"/>
      <c r="F819" s="54"/>
      <c r="G819" s="54"/>
      <c r="H819" s="54"/>
      <c r="I819" s="54"/>
      <c r="J819" s="54"/>
      <c r="K819" s="54"/>
    </row>
    <row r="820" spans="2:11" ht="15.75">
      <c r="B820" s="2"/>
      <c r="F820" s="54"/>
      <c r="G820" s="54"/>
      <c r="H820" s="54"/>
      <c r="I820" s="54"/>
      <c r="J820" s="54"/>
      <c r="K820" s="54"/>
    </row>
    <row r="821" spans="2:26" ht="15.75" customHeight="1">
      <c r="B821" s="213" t="s">
        <v>327</v>
      </c>
      <c r="C821" s="210" t="s">
        <v>122</v>
      </c>
      <c r="D821" s="237" t="s">
        <v>123</v>
      </c>
      <c r="E821" s="237"/>
      <c r="F821" s="237"/>
      <c r="G821" s="237"/>
      <c r="H821" s="237"/>
      <c r="I821" s="237"/>
      <c r="J821" s="237"/>
      <c r="K821" s="237"/>
      <c r="L821" s="237"/>
      <c r="M821" s="237"/>
      <c r="N821" s="241" t="s">
        <v>22</v>
      </c>
      <c r="O821" s="241"/>
      <c r="P821" s="241"/>
      <c r="Q821" s="211" t="s">
        <v>124</v>
      </c>
      <c r="R821" s="212"/>
      <c r="S821" s="211" t="s">
        <v>125</v>
      </c>
      <c r="T821" s="212"/>
      <c r="W821" s="2"/>
      <c r="X821" s="2"/>
      <c r="Y821" s="2"/>
      <c r="Z821" s="2"/>
    </row>
    <row r="822" spans="2:26" ht="15.75">
      <c r="B822" s="214"/>
      <c r="C822" s="210"/>
      <c r="D822" s="237" t="s">
        <v>126</v>
      </c>
      <c r="E822" s="237"/>
      <c r="F822" s="237"/>
      <c r="G822" s="237"/>
      <c r="H822" s="237" t="s">
        <v>55</v>
      </c>
      <c r="I822" s="237"/>
      <c r="J822" s="237"/>
      <c r="K822" s="237" t="s">
        <v>127</v>
      </c>
      <c r="L822" s="237"/>
      <c r="M822" s="237"/>
      <c r="N822" s="241"/>
      <c r="O822" s="241"/>
      <c r="P822" s="241"/>
      <c r="Q822" s="110" t="s">
        <v>40</v>
      </c>
      <c r="R822" s="110" t="s">
        <v>41</v>
      </c>
      <c r="S822" s="110" t="s">
        <v>128</v>
      </c>
      <c r="T822" s="110" t="s">
        <v>129</v>
      </c>
      <c r="W822" s="2"/>
      <c r="X822" s="2"/>
      <c r="Y822" s="2"/>
      <c r="Z822" s="2"/>
    </row>
    <row r="823" spans="2:26" ht="15.75">
      <c r="B823" s="215"/>
      <c r="C823" s="210"/>
      <c r="D823" s="46" t="s">
        <v>35</v>
      </c>
      <c r="E823" s="124"/>
      <c r="F823" s="46" t="s">
        <v>36</v>
      </c>
      <c r="G823" s="46" t="s">
        <v>22</v>
      </c>
      <c r="H823" s="46" t="s">
        <v>35</v>
      </c>
      <c r="I823" s="46" t="s">
        <v>36</v>
      </c>
      <c r="J823" s="46" t="s">
        <v>22</v>
      </c>
      <c r="K823" s="46" t="s">
        <v>35</v>
      </c>
      <c r="L823" s="46" t="s">
        <v>36</v>
      </c>
      <c r="M823" s="46" t="s">
        <v>22</v>
      </c>
      <c r="N823" s="46" t="s">
        <v>35</v>
      </c>
      <c r="O823" s="46" t="s">
        <v>36</v>
      </c>
      <c r="P823" s="46" t="s">
        <v>22</v>
      </c>
      <c r="Q823" s="6"/>
      <c r="R823" s="6"/>
      <c r="S823" s="6"/>
      <c r="T823" s="6"/>
      <c r="W823" s="2"/>
      <c r="X823" s="2"/>
      <c r="Y823" s="2"/>
      <c r="Z823" s="2"/>
    </row>
    <row r="824" spans="2:26" ht="15.75">
      <c r="B824" s="4"/>
      <c r="C824" s="4"/>
      <c r="D824" s="4"/>
      <c r="E824" s="4"/>
      <c r="F824" s="4"/>
      <c r="G824" s="28">
        <f aca="true" t="shared" si="112" ref="G824:G842">+D824+F824</f>
        <v>0</v>
      </c>
      <c r="H824" s="4"/>
      <c r="I824" s="4"/>
      <c r="J824" s="28">
        <f>+H824+I824</f>
        <v>0</v>
      </c>
      <c r="K824" s="4"/>
      <c r="L824" s="4"/>
      <c r="M824" s="28">
        <f>+K824+L824</f>
        <v>0</v>
      </c>
      <c r="N824" s="28">
        <f aca="true" t="shared" si="113" ref="N824:N844">+D824+H824+K824</f>
        <v>0</v>
      </c>
      <c r="O824" s="28">
        <f>+F824+I824+L824</f>
        <v>0</v>
      </c>
      <c r="P824" s="28">
        <f>+N824+O824</f>
        <v>0</v>
      </c>
      <c r="Q824" s="4"/>
      <c r="R824" s="4"/>
      <c r="S824" s="4"/>
      <c r="T824" s="4"/>
      <c r="W824" s="2"/>
      <c r="X824" s="2"/>
      <c r="Y824" s="2"/>
      <c r="Z824" s="2"/>
    </row>
    <row r="825" spans="2:26" ht="15.75">
      <c r="B825" s="4"/>
      <c r="C825" s="4"/>
      <c r="D825" s="4"/>
      <c r="E825" s="4"/>
      <c r="F825" s="4"/>
      <c r="G825" s="28">
        <f t="shared" si="112"/>
        <v>0</v>
      </c>
      <c r="H825" s="4"/>
      <c r="I825" s="4"/>
      <c r="J825" s="28">
        <f aca="true" t="shared" si="114" ref="J825:J842">+H825+I825</f>
        <v>0</v>
      </c>
      <c r="K825" s="4"/>
      <c r="L825" s="4"/>
      <c r="M825" s="28">
        <f aca="true" t="shared" si="115" ref="M825:M842">+K825+L825</f>
        <v>0</v>
      </c>
      <c r="N825" s="28">
        <f t="shared" si="113"/>
        <v>0</v>
      </c>
      <c r="O825" s="28">
        <f aca="true" t="shared" si="116" ref="O825:O844">+F825+I825+L825</f>
        <v>0</v>
      </c>
      <c r="P825" s="28">
        <f aca="true" t="shared" si="117" ref="P825:P844">+N825+O825</f>
        <v>0</v>
      </c>
      <c r="Q825" s="4"/>
      <c r="R825" s="4"/>
      <c r="S825" s="4"/>
      <c r="T825" s="4"/>
      <c r="W825" s="2"/>
      <c r="X825" s="2"/>
      <c r="Y825" s="2"/>
      <c r="Z825" s="2"/>
    </row>
    <row r="826" spans="2:26" ht="15.75">
      <c r="B826" s="4"/>
      <c r="C826" s="4"/>
      <c r="D826" s="4"/>
      <c r="E826" s="4"/>
      <c r="F826" s="4"/>
      <c r="G826" s="28">
        <f t="shared" si="112"/>
        <v>0</v>
      </c>
      <c r="H826" s="4"/>
      <c r="I826" s="4"/>
      <c r="J826" s="28">
        <f t="shared" si="114"/>
        <v>0</v>
      </c>
      <c r="K826" s="4"/>
      <c r="L826" s="4"/>
      <c r="M826" s="28">
        <f t="shared" si="115"/>
        <v>0</v>
      </c>
      <c r="N826" s="28">
        <f t="shared" si="113"/>
        <v>0</v>
      </c>
      <c r="O826" s="28">
        <f t="shared" si="116"/>
        <v>0</v>
      </c>
      <c r="P826" s="28">
        <f t="shared" si="117"/>
        <v>0</v>
      </c>
      <c r="Q826" s="4"/>
      <c r="R826" s="4"/>
      <c r="S826" s="4"/>
      <c r="T826" s="4"/>
      <c r="W826" s="2"/>
      <c r="X826" s="2"/>
      <c r="Y826" s="2"/>
      <c r="Z826" s="2"/>
    </row>
    <row r="827" spans="2:26" ht="15.75">
      <c r="B827" s="4"/>
      <c r="C827" s="4"/>
      <c r="D827" s="4"/>
      <c r="E827" s="4"/>
      <c r="F827" s="4"/>
      <c r="G827" s="28">
        <f t="shared" si="112"/>
        <v>0</v>
      </c>
      <c r="H827" s="4"/>
      <c r="I827" s="4"/>
      <c r="J827" s="28">
        <f t="shared" si="114"/>
        <v>0</v>
      </c>
      <c r="K827" s="4"/>
      <c r="L827" s="4"/>
      <c r="M827" s="28">
        <f t="shared" si="115"/>
        <v>0</v>
      </c>
      <c r="N827" s="28">
        <f t="shared" si="113"/>
        <v>0</v>
      </c>
      <c r="O827" s="28">
        <f t="shared" si="116"/>
        <v>0</v>
      </c>
      <c r="P827" s="28">
        <f t="shared" si="117"/>
        <v>0</v>
      </c>
      <c r="Q827" s="4"/>
      <c r="R827" s="4"/>
      <c r="S827" s="4"/>
      <c r="T827" s="4"/>
      <c r="W827" s="2"/>
      <c r="X827" s="2"/>
      <c r="Y827" s="2"/>
      <c r="Z827" s="2"/>
    </row>
    <row r="828" spans="2:26" ht="15.75">
      <c r="B828" s="16" t="s">
        <v>161</v>
      </c>
      <c r="C828" s="5"/>
      <c r="D828" s="28">
        <f>+D824+D825+D826+D827</f>
        <v>0</v>
      </c>
      <c r="E828" s="28"/>
      <c r="F828" s="28">
        <f>+F824+F825+F826+F827</f>
        <v>0</v>
      </c>
      <c r="G828" s="28">
        <f t="shared" si="112"/>
        <v>0</v>
      </c>
      <c r="H828" s="28">
        <f>+H824+H825+H826+H827</f>
        <v>0</v>
      </c>
      <c r="I828" s="28">
        <f>+I824+I825+I826+I827</f>
        <v>0</v>
      </c>
      <c r="J828" s="28">
        <f t="shared" si="114"/>
        <v>0</v>
      </c>
      <c r="K828" s="28">
        <f>+K824+K825+K826+K827</f>
        <v>0</v>
      </c>
      <c r="L828" s="28">
        <f>+L824+L825+L826+L827</f>
        <v>0</v>
      </c>
      <c r="M828" s="28">
        <f t="shared" si="115"/>
        <v>0</v>
      </c>
      <c r="N828" s="28">
        <f t="shared" si="113"/>
        <v>0</v>
      </c>
      <c r="O828" s="28">
        <f t="shared" si="116"/>
        <v>0</v>
      </c>
      <c r="P828" s="28">
        <f t="shared" si="117"/>
        <v>0</v>
      </c>
      <c r="Q828" s="15">
        <f>Q827+Q826+Q825+Q824</f>
        <v>0</v>
      </c>
      <c r="R828" s="15">
        <f>R827+R826+R825+R824</f>
        <v>0</v>
      </c>
      <c r="S828" s="15">
        <f>S827+S826+S825+S824</f>
        <v>0</v>
      </c>
      <c r="T828" s="15">
        <f>T827+T826+T825+T824</f>
        <v>0</v>
      </c>
      <c r="W828" s="2"/>
      <c r="X828" s="2"/>
      <c r="Y828" s="2"/>
      <c r="Z828" s="2"/>
    </row>
    <row r="829" spans="2:26" ht="15.75">
      <c r="B829" s="4"/>
      <c r="C829" s="4"/>
      <c r="D829" s="4"/>
      <c r="E829" s="4"/>
      <c r="F829" s="4"/>
      <c r="G829" s="28">
        <f t="shared" si="112"/>
        <v>0</v>
      </c>
      <c r="H829" s="4"/>
      <c r="I829" s="4"/>
      <c r="J829" s="28">
        <f t="shared" si="114"/>
        <v>0</v>
      </c>
      <c r="K829" s="4"/>
      <c r="L829" s="4"/>
      <c r="M829" s="28">
        <f t="shared" si="115"/>
        <v>0</v>
      </c>
      <c r="N829" s="28">
        <f t="shared" si="113"/>
        <v>0</v>
      </c>
      <c r="O829" s="28">
        <f t="shared" si="116"/>
        <v>0</v>
      </c>
      <c r="P829" s="28">
        <f t="shared" si="117"/>
        <v>0</v>
      </c>
      <c r="Q829" s="4"/>
      <c r="R829" s="4"/>
      <c r="S829" s="4"/>
      <c r="T829" s="4"/>
      <c r="W829" s="2"/>
      <c r="X829" s="2"/>
      <c r="Y829" s="2"/>
      <c r="Z829" s="2"/>
    </row>
    <row r="830" spans="2:26" ht="15.75">
      <c r="B830" s="4"/>
      <c r="C830" s="4"/>
      <c r="D830" s="4"/>
      <c r="E830" s="4"/>
      <c r="F830" s="4"/>
      <c r="G830" s="28">
        <f t="shared" si="112"/>
        <v>0</v>
      </c>
      <c r="H830" s="4"/>
      <c r="I830" s="4"/>
      <c r="J830" s="28">
        <f t="shared" si="114"/>
        <v>0</v>
      </c>
      <c r="K830" s="4"/>
      <c r="L830" s="4"/>
      <c r="M830" s="28">
        <f t="shared" si="115"/>
        <v>0</v>
      </c>
      <c r="N830" s="28">
        <f t="shared" si="113"/>
        <v>0</v>
      </c>
      <c r="O830" s="28">
        <f t="shared" si="116"/>
        <v>0</v>
      </c>
      <c r="P830" s="28">
        <f t="shared" si="117"/>
        <v>0</v>
      </c>
      <c r="Q830" s="4"/>
      <c r="R830" s="4"/>
      <c r="S830" s="4"/>
      <c r="T830" s="4"/>
      <c r="W830" s="2"/>
      <c r="X830" s="2"/>
      <c r="Y830" s="2"/>
      <c r="Z830" s="2"/>
    </row>
    <row r="831" spans="2:26" ht="15.75">
      <c r="B831" s="4"/>
      <c r="C831" s="4"/>
      <c r="D831" s="4"/>
      <c r="E831" s="4"/>
      <c r="F831" s="4"/>
      <c r="G831" s="28">
        <f t="shared" si="112"/>
        <v>0</v>
      </c>
      <c r="H831" s="4"/>
      <c r="I831" s="4"/>
      <c r="J831" s="28">
        <f t="shared" si="114"/>
        <v>0</v>
      </c>
      <c r="K831" s="4"/>
      <c r="L831" s="4"/>
      <c r="M831" s="28">
        <f t="shared" si="115"/>
        <v>0</v>
      </c>
      <c r="N831" s="28">
        <f t="shared" si="113"/>
        <v>0</v>
      </c>
      <c r="O831" s="28">
        <f t="shared" si="116"/>
        <v>0</v>
      </c>
      <c r="P831" s="28">
        <f t="shared" si="117"/>
        <v>0</v>
      </c>
      <c r="Q831" s="4"/>
      <c r="R831" s="4"/>
      <c r="S831" s="4"/>
      <c r="T831" s="4"/>
      <c r="W831" s="2"/>
      <c r="X831" s="2"/>
      <c r="Y831" s="2"/>
      <c r="Z831" s="2"/>
    </row>
    <row r="832" spans="2:26" ht="15.75">
      <c r="B832" s="4"/>
      <c r="C832" s="4"/>
      <c r="D832" s="4"/>
      <c r="E832" s="4"/>
      <c r="F832" s="4"/>
      <c r="G832" s="28">
        <f t="shared" si="112"/>
        <v>0</v>
      </c>
      <c r="H832" s="4"/>
      <c r="I832" s="4"/>
      <c r="J832" s="28">
        <f t="shared" si="114"/>
        <v>0</v>
      </c>
      <c r="K832" s="4"/>
      <c r="L832" s="4"/>
      <c r="M832" s="28">
        <f t="shared" si="115"/>
        <v>0</v>
      </c>
      <c r="N832" s="28">
        <f t="shared" si="113"/>
        <v>0</v>
      </c>
      <c r="O832" s="28">
        <f t="shared" si="116"/>
        <v>0</v>
      </c>
      <c r="P832" s="28">
        <f t="shared" si="117"/>
        <v>0</v>
      </c>
      <c r="Q832" s="4"/>
      <c r="R832" s="4"/>
      <c r="S832" s="4"/>
      <c r="T832" s="4"/>
      <c r="W832" s="2"/>
      <c r="X832" s="2"/>
      <c r="Y832" s="2"/>
      <c r="Z832" s="2"/>
    </row>
    <row r="833" spans="2:26" ht="15.75">
      <c r="B833" s="16" t="s">
        <v>161</v>
      </c>
      <c r="C833" s="5"/>
      <c r="D833" s="28">
        <f>+D829+D830+D831+D832</f>
        <v>0</v>
      </c>
      <c r="E833" s="28"/>
      <c r="F833" s="28">
        <f>+F829+F830+F831+F832</f>
        <v>0</v>
      </c>
      <c r="G833" s="28">
        <f t="shared" si="112"/>
        <v>0</v>
      </c>
      <c r="H833" s="28">
        <f>+H829+H830+H831+H832</f>
        <v>0</v>
      </c>
      <c r="I833" s="28">
        <f>+I829+I830+I831+I832</f>
        <v>0</v>
      </c>
      <c r="J833" s="28">
        <f t="shared" si="114"/>
        <v>0</v>
      </c>
      <c r="K833" s="28">
        <f>+K829+K830+K831+K832</f>
        <v>0</v>
      </c>
      <c r="L833" s="28">
        <f>+L829+L830+L831+L832</f>
        <v>0</v>
      </c>
      <c r="M833" s="28">
        <f t="shared" si="115"/>
        <v>0</v>
      </c>
      <c r="N833" s="28">
        <f t="shared" si="113"/>
        <v>0</v>
      </c>
      <c r="O833" s="28">
        <f t="shared" si="116"/>
        <v>0</v>
      </c>
      <c r="P833" s="28">
        <f t="shared" si="117"/>
        <v>0</v>
      </c>
      <c r="Q833" s="15">
        <f>Q832+Q831+Q830+Q829</f>
        <v>0</v>
      </c>
      <c r="R833" s="15">
        <f>R832+R831+R830+R829</f>
        <v>0</v>
      </c>
      <c r="S833" s="15">
        <f>S832+S831+S830+S829</f>
        <v>0</v>
      </c>
      <c r="T833" s="15">
        <f>T832+T831+T830+T829</f>
        <v>0</v>
      </c>
      <c r="W833" s="2"/>
      <c r="X833" s="2"/>
      <c r="Y833" s="2"/>
      <c r="Z833" s="2"/>
    </row>
    <row r="834" spans="2:26" ht="15.75">
      <c r="B834" s="4"/>
      <c r="C834" s="4"/>
      <c r="D834" s="4"/>
      <c r="E834" s="4"/>
      <c r="F834" s="4"/>
      <c r="G834" s="28">
        <f t="shared" si="112"/>
        <v>0</v>
      </c>
      <c r="H834" s="4"/>
      <c r="I834" s="4"/>
      <c r="J834" s="28">
        <f t="shared" si="114"/>
        <v>0</v>
      </c>
      <c r="K834" s="4"/>
      <c r="L834" s="4"/>
      <c r="M834" s="28">
        <f t="shared" si="115"/>
        <v>0</v>
      </c>
      <c r="N834" s="28">
        <f t="shared" si="113"/>
        <v>0</v>
      </c>
      <c r="O834" s="28">
        <f t="shared" si="116"/>
        <v>0</v>
      </c>
      <c r="P834" s="28">
        <f t="shared" si="117"/>
        <v>0</v>
      </c>
      <c r="Q834" s="4"/>
      <c r="R834" s="4"/>
      <c r="S834" s="4"/>
      <c r="T834" s="4"/>
      <c r="W834" s="2"/>
      <c r="X834" s="2"/>
      <c r="Y834" s="2"/>
      <c r="Z834" s="2"/>
    </row>
    <row r="835" spans="2:26" ht="15.75">
      <c r="B835" s="4"/>
      <c r="C835" s="4"/>
      <c r="D835" s="4"/>
      <c r="E835" s="4"/>
      <c r="F835" s="4"/>
      <c r="G835" s="28">
        <f t="shared" si="112"/>
        <v>0</v>
      </c>
      <c r="H835" s="4"/>
      <c r="I835" s="4"/>
      <c r="J835" s="28">
        <f t="shared" si="114"/>
        <v>0</v>
      </c>
      <c r="K835" s="4"/>
      <c r="L835" s="4"/>
      <c r="M835" s="28">
        <f t="shared" si="115"/>
        <v>0</v>
      </c>
      <c r="N835" s="28">
        <f t="shared" si="113"/>
        <v>0</v>
      </c>
      <c r="O835" s="28">
        <f t="shared" si="116"/>
        <v>0</v>
      </c>
      <c r="P835" s="28">
        <f t="shared" si="117"/>
        <v>0</v>
      </c>
      <c r="Q835" s="4"/>
      <c r="R835" s="4"/>
      <c r="S835" s="4"/>
      <c r="T835" s="4"/>
      <c r="W835" s="2"/>
      <c r="X835" s="2"/>
      <c r="Y835" s="2"/>
      <c r="Z835" s="2"/>
    </row>
    <row r="836" spans="2:26" ht="15.75">
      <c r="B836" s="4"/>
      <c r="C836" s="4"/>
      <c r="D836" s="4"/>
      <c r="E836" s="4"/>
      <c r="F836" s="4"/>
      <c r="G836" s="28">
        <f t="shared" si="112"/>
        <v>0</v>
      </c>
      <c r="H836" s="4"/>
      <c r="I836" s="4"/>
      <c r="J836" s="28">
        <f t="shared" si="114"/>
        <v>0</v>
      </c>
      <c r="K836" s="4"/>
      <c r="L836" s="4"/>
      <c r="M836" s="28">
        <f t="shared" si="115"/>
        <v>0</v>
      </c>
      <c r="N836" s="28">
        <f t="shared" si="113"/>
        <v>0</v>
      </c>
      <c r="O836" s="28">
        <f t="shared" si="116"/>
        <v>0</v>
      </c>
      <c r="P836" s="28">
        <f t="shared" si="117"/>
        <v>0</v>
      </c>
      <c r="Q836" s="4"/>
      <c r="R836" s="4"/>
      <c r="S836" s="4"/>
      <c r="T836" s="4"/>
      <c r="W836" s="2"/>
      <c r="X836" s="2"/>
      <c r="Y836" s="2"/>
      <c r="Z836" s="2"/>
    </row>
    <row r="837" spans="2:26" ht="15.75">
      <c r="B837" s="4"/>
      <c r="C837" s="4"/>
      <c r="D837" s="4"/>
      <c r="E837" s="4"/>
      <c r="F837" s="4"/>
      <c r="G837" s="28">
        <f t="shared" si="112"/>
        <v>0</v>
      </c>
      <c r="H837" s="4"/>
      <c r="I837" s="4"/>
      <c r="J837" s="28">
        <f t="shared" si="114"/>
        <v>0</v>
      </c>
      <c r="K837" s="4"/>
      <c r="L837" s="4"/>
      <c r="M837" s="28">
        <f t="shared" si="115"/>
        <v>0</v>
      </c>
      <c r="N837" s="28">
        <f t="shared" si="113"/>
        <v>0</v>
      </c>
      <c r="O837" s="28">
        <f t="shared" si="116"/>
        <v>0</v>
      </c>
      <c r="P837" s="28">
        <f t="shared" si="117"/>
        <v>0</v>
      </c>
      <c r="Q837" s="4"/>
      <c r="R837" s="4"/>
      <c r="S837" s="4"/>
      <c r="T837" s="4"/>
      <c r="W837" s="2"/>
      <c r="X837" s="2"/>
      <c r="Y837" s="2"/>
      <c r="Z837" s="2"/>
    </row>
    <row r="838" spans="2:26" ht="15.75">
      <c r="B838" s="16" t="s">
        <v>161</v>
      </c>
      <c r="C838" s="5"/>
      <c r="D838" s="28">
        <f>+D834+D835+D836+D837</f>
        <v>0</v>
      </c>
      <c r="E838" s="28"/>
      <c r="F838" s="28">
        <f>+F834+F835+F836+F837</f>
        <v>0</v>
      </c>
      <c r="G838" s="28">
        <f t="shared" si="112"/>
        <v>0</v>
      </c>
      <c r="H838" s="28">
        <f>+H834+H835+H836+H837</f>
        <v>0</v>
      </c>
      <c r="I838" s="28">
        <f>+I834+I835+I836+I837</f>
        <v>0</v>
      </c>
      <c r="J838" s="28">
        <f t="shared" si="114"/>
        <v>0</v>
      </c>
      <c r="K838" s="28">
        <f>+K834+K835+K836+K837</f>
        <v>0</v>
      </c>
      <c r="L838" s="28">
        <f>+L834+L835+L836+L837</f>
        <v>0</v>
      </c>
      <c r="M838" s="28">
        <f t="shared" si="115"/>
        <v>0</v>
      </c>
      <c r="N838" s="28">
        <f t="shared" si="113"/>
        <v>0</v>
      </c>
      <c r="O838" s="28">
        <f t="shared" si="116"/>
        <v>0</v>
      </c>
      <c r="P838" s="28">
        <f t="shared" si="117"/>
        <v>0</v>
      </c>
      <c r="Q838" s="15">
        <f>Q837+Q836+Q835+Q834</f>
        <v>0</v>
      </c>
      <c r="R838" s="15">
        <f>R837+R836+R835+R834</f>
        <v>0</v>
      </c>
      <c r="S838" s="15">
        <f>S837+S836+S835+S834</f>
        <v>0</v>
      </c>
      <c r="T838" s="15">
        <f>T837+T836+T835+T834</f>
        <v>0</v>
      </c>
      <c r="W838" s="2"/>
      <c r="X838" s="2"/>
      <c r="Y838" s="2"/>
      <c r="Z838" s="2"/>
    </row>
    <row r="839" spans="2:26" ht="15.75">
      <c r="B839" s="4"/>
      <c r="C839" s="4"/>
      <c r="D839" s="4"/>
      <c r="E839" s="4"/>
      <c r="F839" s="4"/>
      <c r="G839" s="28">
        <f t="shared" si="112"/>
        <v>0</v>
      </c>
      <c r="H839" s="4"/>
      <c r="I839" s="4"/>
      <c r="J839" s="28">
        <f t="shared" si="114"/>
        <v>0</v>
      </c>
      <c r="K839" s="4"/>
      <c r="L839" s="4"/>
      <c r="M839" s="28">
        <f t="shared" si="115"/>
        <v>0</v>
      </c>
      <c r="N839" s="28">
        <f t="shared" si="113"/>
        <v>0</v>
      </c>
      <c r="O839" s="28">
        <f t="shared" si="116"/>
        <v>0</v>
      </c>
      <c r="P839" s="28">
        <f t="shared" si="117"/>
        <v>0</v>
      </c>
      <c r="Q839" s="4"/>
      <c r="R839" s="4"/>
      <c r="S839" s="4"/>
      <c r="T839" s="4"/>
      <c r="W839" s="2"/>
      <c r="X839" s="2"/>
      <c r="Y839" s="2"/>
      <c r="Z839" s="2"/>
    </row>
    <row r="840" spans="2:26" ht="15.75">
      <c r="B840" s="4"/>
      <c r="C840" s="4"/>
      <c r="D840" s="4"/>
      <c r="E840" s="4"/>
      <c r="F840" s="4"/>
      <c r="G840" s="28">
        <f t="shared" si="112"/>
        <v>0</v>
      </c>
      <c r="H840" s="4"/>
      <c r="I840" s="4"/>
      <c r="J840" s="28">
        <f t="shared" si="114"/>
        <v>0</v>
      </c>
      <c r="K840" s="4"/>
      <c r="L840" s="4"/>
      <c r="M840" s="28">
        <f t="shared" si="115"/>
        <v>0</v>
      </c>
      <c r="N840" s="28">
        <f t="shared" si="113"/>
        <v>0</v>
      </c>
      <c r="O840" s="28">
        <f t="shared" si="116"/>
        <v>0</v>
      </c>
      <c r="P840" s="28">
        <f t="shared" si="117"/>
        <v>0</v>
      </c>
      <c r="Q840" s="4"/>
      <c r="R840" s="4"/>
      <c r="S840" s="4"/>
      <c r="T840" s="4"/>
      <c r="W840" s="2"/>
      <c r="X840" s="2"/>
      <c r="Y840" s="2"/>
      <c r="Z840" s="2"/>
    </row>
    <row r="841" spans="2:26" ht="15.75">
      <c r="B841" s="4"/>
      <c r="C841" s="4"/>
      <c r="D841" s="4"/>
      <c r="E841" s="4"/>
      <c r="F841" s="4"/>
      <c r="G841" s="28">
        <f t="shared" si="112"/>
        <v>0</v>
      </c>
      <c r="H841" s="4"/>
      <c r="I841" s="4"/>
      <c r="J841" s="28">
        <f t="shared" si="114"/>
        <v>0</v>
      </c>
      <c r="K841" s="4"/>
      <c r="L841" s="4"/>
      <c r="M841" s="28">
        <f t="shared" si="115"/>
        <v>0</v>
      </c>
      <c r="N841" s="28">
        <f t="shared" si="113"/>
        <v>0</v>
      </c>
      <c r="O841" s="28">
        <f t="shared" si="116"/>
        <v>0</v>
      </c>
      <c r="P841" s="28">
        <f t="shared" si="117"/>
        <v>0</v>
      </c>
      <c r="Q841" s="4"/>
      <c r="R841" s="4"/>
      <c r="S841" s="4"/>
      <c r="T841" s="4"/>
      <c r="W841" s="2"/>
      <c r="X841" s="2"/>
      <c r="Y841" s="2"/>
      <c r="Z841" s="2"/>
    </row>
    <row r="842" spans="2:26" ht="15.75">
      <c r="B842" s="4"/>
      <c r="C842" s="4"/>
      <c r="D842" s="4"/>
      <c r="E842" s="4"/>
      <c r="F842" s="4"/>
      <c r="G842" s="28">
        <f t="shared" si="112"/>
        <v>0</v>
      </c>
      <c r="H842" s="4"/>
      <c r="I842" s="4"/>
      <c r="J842" s="28">
        <f t="shared" si="114"/>
        <v>0</v>
      </c>
      <c r="K842" s="4"/>
      <c r="L842" s="4"/>
      <c r="M842" s="28">
        <f t="shared" si="115"/>
        <v>0</v>
      </c>
      <c r="N842" s="28">
        <f t="shared" si="113"/>
        <v>0</v>
      </c>
      <c r="O842" s="28">
        <f t="shared" si="116"/>
        <v>0</v>
      </c>
      <c r="P842" s="28">
        <f t="shared" si="117"/>
        <v>0</v>
      </c>
      <c r="Q842" s="4"/>
      <c r="R842" s="4"/>
      <c r="S842" s="4"/>
      <c r="T842" s="4"/>
      <c r="W842" s="2"/>
      <c r="X842" s="2"/>
      <c r="Y842" s="2"/>
      <c r="Z842" s="2"/>
    </row>
    <row r="843" spans="2:26" ht="15.75">
      <c r="B843" s="16" t="s">
        <v>161</v>
      </c>
      <c r="C843" s="5"/>
      <c r="D843" s="28">
        <f>+D839+D840+D841+D842</f>
        <v>0</v>
      </c>
      <c r="E843" s="28"/>
      <c r="F843" s="28">
        <f aca="true" t="shared" si="118" ref="F843:M843">+F839+F840+F841+F842</f>
        <v>0</v>
      </c>
      <c r="G843" s="28">
        <f t="shared" si="118"/>
        <v>0</v>
      </c>
      <c r="H843" s="28">
        <f t="shared" si="118"/>
        <v>0</v>
      </c>
      <c r="I843" s="28">
        <f t="shared" si="118"/>
        <v>0</v>
      </c>
      <c r="J843" s="28">
        <f t="shared" si="118"/>
        <v>0</v>
      </c>
      <c r="K843" s="28">
        <f t="shared" si="118"/>
        <v>0</v>
      </c>
      <c r="L843" s="28">
        <f t="shared" si="118"/>
        <v>0</v>
      </c>
      <c r="M843" s="28">
        <f t="shared" si="118"/>
        <v>0</v>
      </c>
      <c r="N843" s="28">
        <f t="shared" si="113"/>
        <v>0</v>
      </c>
      <c r="O843" s="28">
        <f t="shared" si="116"/>
        <v>0</v>
      </c>
      <c r="P843" s="28">
        <f t="shared" si="117"/>
        <v>0</v>
      </c>
      <c r="Q843" s="15">
        <f>Q842+Q841+Q840+Q839</f>
        <v>0</v>
      </c>
      <c r="R843" s="15">
        <f>R842+R841+R840+R839</f>
        <v>0</v>
      </c>
      <c r="S843" s="15">
        <f>S842+S841+S840+S839</f>
        <v>0</v>
      </c>
      <c r="T843" s="15">
        <f>T842+T841+T840+T839</f>
        <v>0</v>
      </c>
      <c r="W843" s="2"/>
      <c r="X843" s="2"/>
      <c r="Y843" s="2"/>
      <c r="Z843" s="2"/>
    </row>
    <row r="844" spans="2:26" ht="15.75">
      <c r="B844" s="18" t="s">
        <v>38</v>
      </c>
      <c r="C844" s="5"/>
      <c r="D844" s="28">
        <f>+D843+D838+D833+D828</f>
        <v>0</v>
      </c>
      <c r="E844" s="28"/>
      <c r="F844" s="28">
        <f aca="true" t="shared" si="119" ref="F844:M844">+F843+F838+F833+F828</f>
        <v>0</v>
      </c>
      <c r="G844" s="28">
        <f t="shared" si="119"/>
        <v>0</v>
      </c>
      <c r="H844" s="28">
        <f t="shared" si="119"/>
        <v>0</v>
      </c>
      <c r="I844" s="28">
        <f t="shared" si="119"/>
        <v>0</v>
      </c>
      <c r="J844" s="28">
        <f t="shared" si="119"/>
        <v>0</v>
      </c>
      <c r="K844" s="28">
        <f t="shared" si="119"/>
        <v>0</v>
      </c>
      <c r="L844" s="28">
        <f t="shared" si="119"/>
        <v>0</v>
      </c>
      <c r="M844" s="28">
        <f t="shared" si="119"/>
        <v>0</v>
      </c>
      <c r="N844" s="28">
        <f t="shared" si="113"/>
        <v>0</v>
      </c>
      <c r="O844" s="28">
        <f t="shared" si="116"/>
        <v>0</v>
      </c>
      <c r="P844" s="28">
        <f t="shared" si="117"/>
        <v>0</v>
      </c>
      <c r="Q844" s="15">
        <f>Q843+Q838+Q833+Q828</f>
        <v>0</v>
      </c>
      <c r="R844" s="15">
        <f>R843+R838+R833+R828</f>
        <v>0</v>
      </c>
      <c r="S844" s="15">
        <f>S843+S838+S833+S828</f>
        <v>0</v>
      </c>
      <c r="T844" s="15">
        <f>T843+T838+T833+T828</f>
        <v>0</v>
      </c>
      <c r="W844" s="2"/>
      <c r="X844" s="2"/>
      <c r="Y844" s="2"/>
      <c r="Z844" s="2"/>
    </row>
    <row r="845" spans="2:11" ht="15.75">
      <c r="B845" s="68"/>
      <c r="C845" s="54"/>
      <c r="D845" s="54"/>
      <c r="E845" s="54"/>
      <c r="F845" s="54"/>
      <c r="G845" s="54"/>
      <c r="H845" s="54"/>
      <c r="I845" s="54"/>
      <c r="J845" s="54"/>
      <c r="K845" s="54"/>
    </row>
    <row r="846" spans="2:11" ht="15.75">
      <c r="B846" s="68" t="s">
        <v>417</v>
      </c>
      <c r="C846" s="54"/>
      <c r="D846" s="54"/>
      <c r="E846" s="54"/>
      <c r="F846" s="54"/>
      <c r="G846" s="54"/>
      <c r="H846" s="54"/>
      <c r="I846" s="54"/>
      <c r="J846" s="54"/>
      <c r="K846" s="54"/>
    </row>
    <row r="847" spans="3:11" ht="15.75">
      <c r="C847" s="54"/>
      <c r="D847" s="54"/>
      <c r="E847" s="54"/>
      <c r="F847" s="54"/>
      <c r="G847" s="54"/>
      <c r="H847" s="54"/>
      <c r="I847" s="54"/>
      <c r="J847" s="54"/>
      <c r="K847" s="54"/>
    </row>
    <row r="848" spans="2:11" ht="31.5">
      <c r="B848" s="200" t="s">
        <v>412</v>
      </c>
      <c r="C848" s="4"/>
      <c r="D848" s="54"/>
      <c r="E848" s="54"/>
      <c r="F848" s="54"/>
      <c r="G848" s="54"/>
      <c r="H848" s="54"/>
      <c r="I848" s="54"/>
      <c r="J848" s="54"/>
      <c r="K848" s="54"/>
    </row>
    <row r="849" spans="4:7" s="54" customFormat="1" ht="15.75">
      <c r="D849" s="135"/>
      <c r="E849" s="135"/>
      <c r="F849" s="135"/>
      <c r="G849" s="135"/>
    </row>
    <row r="850" spans="2:11" ht="15.75">
      <c r="B850" s="197" t="s">
        <v>415</v>
      </c>
      <c r="C850" s="4">
        <f>+C851+C852</f>
        <v>0</v>
      </c>
      <c r="D850" s="54"/>
      <c r="E850" s="54"/>
      <c r="F850" s="54"/>
      <c r="G850" s="54"/>
      <c r="H850" s="54"/>
      <c r="I850" s="54"/>
      <c r="J850" s="54"/>
      <c r="K850" s="54"/>
    </row>
    <row r="851" spans="2:11" ht="15.75">
      <c r="B851" s="201" t="s">
        <v>30</v>
      </c>
      <c r="C851" s="4"/>
      <c r="D851" s="54"/>
      <c r="E851" s="54"/>
      <c r="F851" s="54"/>
      <c r="G851" s="54"/>
      <c r="H851" s="54"/>
      <c r="I851" s="54"/>
      <c r="J851" s="54"/>
      <c r="K851" s="54"/>
    </row>
    <row r="852" spans="2:11" ht="15.75">
      <c r="B852" s="201" t="s">
        <v>31</v>
      </c>
      <c r="C852" s="4"/>
      <c r="D852" s="54"/>
      <c r="E852" s="54"/>
      <c r="F852" s="54"/>
      <c r="G852" s="54"/>
      <c r="H852" s="54"/>
      <c r="I852" s="54"/>
      <c r="J852" s="54"/>
      <c r="K852" s="54"/>
    </row>
    <row r="853" spans="4:7" s="54" customFormat="1" ht="15.75">
      <c r="D853" s="135"/>
      <c r="E853" s="135"/>
      <c r="F853" s="135"/>
      <c r="G853" s="135"/>
    </row>
    <row r="854" spans="2:11" ht="31.5" customHeight="1">
      <c r="B854" s="200" t="s">
        <v>416</v>
      </c>
      <c r="C854" s="4"/>
      <c r="D854" s="54"/>
      <c r="E854" s="54"/>
      <c r="F854" s="54"/>
      <c r="G854" s="54"/>
      <c r="H854" s="54"/>
      <c r="I854" s="54"/>
      <c r="J854" s="54"/>
      <c r="K854" s="54"/>
    </row>
    <row r="855" spans="2:11" ht="47.25">
      <c r="B855" s="200" t="s">
        <v>413</v>
      </c>
      <c r="C855" s="4"/>
      <c r="D855" s="54"/>
      <c r="E855" s="54"/>
      <c r="F855" s="54"/>
      <c r="G855" s="54"/>
      <c r="H855" s="54"/>
      <c r="I855" s="54"/>
      <c r="J855" s="54"/>
      <c r="K855" s="54"/>
    </row>
    <row r="856" spans="2:11" ht="15.75">
      <c r="B856" s="68"/>
      <c r="C856" s="54"/>
      <c r="D856" s="54"/>
      <c r="E856" s="54"/>
      <c r="F856" s="54"/>
      <c r="G856" s="54"/>
      <c r="H856" s="54"/>
      <c r="I856" s="54"/>
      <c r="J856" s="54"/>
      <c r="K856" s="54"/>
    </row>
    <row r="857" spans="2:11" ht="15.75">
      <c r="B857" s="196"/>
      <c r="C857" s="54"/>
      <c r="D857" s="54"/>
      <c r="E857" s="54"/>
      <c r="F857" s="54"/>
      <c r="G857" s="54"/>
      <c r="H857" s="54"/>
      <c r="I857" s="54"/>
      <c r="J857" s="54"/>
      <c r="K857" s="54"/>
    </row>
    <row r="858" spans="2:11" ht="15.75">
      <c r="B858" s="84" t="s">
        <v>130</v>
      </c>
      <c r="C858" s="59"/>
      <c r="D858" s="54"/>
      <c r="E858" s="54"/>
      <c r="F858" s="54"/>
      <c r="G858" s="54"/>
      <c r="H858" s="54"/>
      <c r="I858" s="54"/>
      <c r="J858" s="54"/>
      <c r="K858" s="54"/>
    </row>
    <row r="859" spans="2:11" ht="81.75" customHeight="1">
      <c r="B859" s="286"/>
      <c r="C859" s="287"/>
      <c r="D859" s="54"/>
      <c r="E859" s="54"/>
      <c r="F859" s="54"/>
      <c r="G859" s="54"/>
      <c r="H859" s="54"/>
      <c r="I859" s="54"/>
      <c r="J859" s="54"/>
      <c r="K859" s="54"/>
    </row>
    <row r="860" spans="2:11" ht="15.75">
      <c r="B860" s="68"/>
      <c r="C860" s="54"/>
      <c r="D860" s="54"/>
      <c r="E860" s="54"/>
      <c r="F860" s="54"/>
      <c r="G860" s="54"/>
      <c r="H860" s="54"/>
      <c r="I860" s="54"/>
      <c r="J860" s="54"/>
      <c r="K860" s="54"/>
    </row>
    <row r="861" spans="2:11" ht="23.25">
      <c r="B861" s="103" t="s">
        <v>140</v>
      </c>
      <c r="C861" s="54"/>
      <c r="D861" s="54"/>
      <c r="E861" s="54"/>
      <c r="F861" s="54"/>
      <c r="G861" s="54"/>
      <c r="H861" s="54"/>
      <c r="I861" s="54"/>
      <c r="J861" s="54"/>
      <c r="K861" s="54"/>
    </row>
    <row r="862" spans="2:11" ht="15.75">
      <c r="B862" s="68"/>
      <c r="C862" s="54"/>
      <c r="D862" s="54"/>
      <c r="E862" s="54"/>
      <c r="F862" s="54"/>
      <c r="G862" s="54"/>
      <c r="H862" s="54"/>
      <c r="I862" s="54"/>
      <c r="J862" s="54"/>
      <c r="K862" s="54"/>
    </row>
    <row r="863" spans="2:13" ht="15.75">
      <c r="B863" s="54" t="s">
        <v>6</v>
      </c>
      <c r="C863" s="283"/>
      <c r="D863" s="284"/>
      <c r="E863" s="284"/>
      <c r="F863" s="284"/>
      <c r="G863" s="285"/>
      <c r="H863" s="90"/>
      <c r="I863" s="90"/>
      <c r="J863" s="90"/>
      <c r="K863" s="90"/>
      <c r="L863" s="90"/>
      <c r="M863" s="90"/>
    </row>
    <row r="864" spans="2:13" ht="15.75">
      <c r="B864" s="54" t="s">
        <v>7</v>
      </c>
      <c r="C864" s="283"/>
      <c r="D864" s="284"/>
      <c r="E864" s="284"/>
      <c r="F864" s="284"/>
      <c r="G864" s="285"/>
      <c r="H864" s="90"/>
      <c r="I864" s="90"/>
      <c r="J864" s="90"/>
      <c r="K864" s="90"/>
      <c r="L864" s="90"/>
      <c r="M864" s="90"/>
    </row>
    <row r="865" spans="2:13" ht="15.75">
      <c r="B865" s="54" t="s">
        <v>8</v>
      </c>
      <c r="C865" s="283"/>
      <c r="D865" s="284"/>
      <c r="E865" s="284"/>
      <c r="F865" s="284"/>
      <c r="G865" s="285"/>
      <c r="H865" s="90"/>
      <c r="I865" s="90"/>
      <c r="J865" s="90"/>
      <c r="K865" s="90"/>
      <c r="L865" s="90"/>
      <c r="M865" s="90"/>
    </row>
    <row r="866" spans="2:13" ht="15.75">
      <c r="B866" s="54" t="s">
        <v>9</v>
      </c>
      <c r="C866" s="283"/>
      <c r="D866" s="284"/>
      <c r="E866" s="284"/>
      <c r="F866" s="284"/>
      <c r="G866" s="285"/>
      <c r="H866" s="78"/>
      <c r="I866" s="78"/>
      <c r="J866" s="78"/>
      <c r="K866" s="78"/>
      <c r="L866" s="78"/>
      <c r="M866" s="78"/>
    </row>
    <row r="867" spans="2:13" ht="15.75">
      <c r="B867" s="54" t="s">
        <v>10</v>
      </c>
      <c r="C867" s="283"/>
      <c r="D867" s="284"/>
      <c r="E867" s="284"/>
      <c r="F867" s="284"/>
      <c r="G867" s="285"/>
      <c r="H867" s="90"/>
      <c r="I867" s="90"/>
      <c r="J867" s="90"/>
      <c r="K867" s="90"/>
      <c r="L867" s="90"/>
      <c r="M867" s="90"/>
    </row>
    <row r="868" spans="1:26" s="3" customFormat="1" ht="15.75">
      <c r="A868" s="54"/>
      <c r="B868" s="54"/>
      <c r="C868" s="78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2:26" ht="15.75">
      <c r="B869" s="63" t="s">
        <v>303</v>
      </c>
      <c r="C869" s="235" t="s">
        <v>3</v>
      </c>
      <c r="D869" s="235"/>
      <c r="E869" s="235" t="s">
        <v>4</v>
      </c>
      <c r="F869" s="235"/>
      <c r="G869" s="235" t="s">
        <v>5</v>
      </c>
      <c r="H869" s="235"/>
      <c r="I869" s="235"/>
      <c r="J869" s="235"/>
      <c r="K869" s="54"/>
      <c r="Z869" s="2"/>
    </row>
    <row r="870" spans="2:26" ht="15.75" customHeight="1">
      <c r="B870" s="60"/>
      <c r="C870" s="34"/>
      <c r="D870" s="34"/>
      <c r="E870" s="34"/>
      <c r="F870" s="34"/>
      <c r="G870" s="35"/>
      <c r="H870" s="35"/>
      <c r="I870" s="35"/>
      <c r="J870" s="35"/>
      <c r="K870" s="54"/>
      <c r="Z870" s="2"/>
    </row>
    <row r="871" spans="3:11" ht="15.75">
      <c r="C871" s="54"/>
      <c r="D871" s="54"/>
      <c r="E871" s="54"/>
      <c r="F871" s="54"/>
      <c r="G871" s="54"/>
      <c r="H871" s="54"/>
      <c r="I871" s="54"/>
      <c r="J871" s="54"/>
      <c r="K871" s="54"/>
    </row>
    <row r="872" spans="2:11" ht="23.25" customHeight="1">
      <c r="B872" s="54" t="s">
        <v>11</v>
      </c>
      <c r="C872" s="52"/>
      <c r="D872" s="91"/>
      <c r="E872" s="91"/>
      <c r="F872" s="91"/>
      <c r="G872" s="91"/>
      <c r="H872" s="54"/>
      <c r="I872" s="54"/>
      <c r="J872" s="54"/>
      <c r="K872" s="54"/>
    </row>
    <row r="873" spans="2:11" ht="15.75">
      <c r="B873" s="89"/>
      <c r="C873" s="57"/>
      <c r="D873" s="54"/>
      <c r="E873" s="54"/>
      <c r="F873" s="54"/>
      <c r="G873" s="54"/>
      <c r="H873" s="54"/>
      <c r="I873" s="54"/>
      <c r="J873" s="54"/>
      <c r="K873" s="54"/>
    </row>
    <row r="874" spans="2:11" ht="23.25">
      <c r="B874" s="103" t="s">
        <v>354</v>
      </c>
      <c r="C874" s="54"/>
      <c r="D874" s="54"/>
      <c r="E874" s="54"/>
      <c r="F874" s="54"/>
      <c r="G874" s="54"/>
      <c r="H874" s="54"/>
      <c r="I874" s="54"/>
      <c r="J874" s="54"/>
      <c r="K874" s="54"/>
    </row>
    <row r="875" spans="2:11" ht="15.75">
      <c r="B875" s="68"/>
      <c r="C875" s="54"/>
      <c r="D875" s="54"/>
      <c r="E875" s="54"/>
      <c r="F875" s="54"/>
      <c r="G875" s="54"/>
      <c r="H875" s="54"/>
      <c r="I875" s="54"/>
      <c r="J875" s="54"/>
      <c r="K875" s="54"/>
    </row>
    <row r="876" spans="2:11" ht="15.75">
      <c r="B876" s="54" t="s">
        <v>6</v>
      </c>
      <c r="C876" s="283"/>
      <c r="D876" s="284"/>
      <c r="E876" s="284"/>
      <c r="F876" s="284"/>
      <c r="G876" s="285"/>
      <c r="H876" s="54"/>
      <c r="I876" s="54"/>
      <c r="J876" s="54"/>
      <c r="K876" s="54"/>
    </row>
    <row r="877" spans="2:11" ht="15.75">
      <c r="B877" s="54" t="s">
        <v>7</v>
      </c>
      <c r="C877" s="283"/>
      <c r="D877" s="284"/>
      <c r="E877" s="284"/>
      <c r="F877" s="284"/>
      <c r="G877" s="285"/>
      <c r="H877" s="54"/>
      <c r="I877" s="54"/>
      <c r="J877" s="54"/>
      <c r="K877" s="54"/>
    </row>
    <row r="878" spans="2:14" ht="15.75">
      <c r="B878" s="54" t="s">
        <v>131</v>
      </c>
      <c r="C878" s="283"/>
      <c r="D878" s="284"/>
      <c r="E878" s="284"/>
      <c r="F878" s="284"/>
      <c r="G878" s="285"/>
      <c r="H878" s="54"/>
      <c r="I878" s="54"/>
      <c r="J878" s="54"/>
      <c r="K878" s="54"/>
      <c r="M878" s="78"/>
      <c r="N878" s="78"/>
    </row>
    <row r="879" spans="2:14" ht="15.75">
      <c r="B879" s="54" t="s">
        <v>10</v>
      </c>
      <c r="C879" s="283"/>
      <c r="D879" s="284"/>
      <c r="E879" s="284"/>
      <c r="F879" s="284"/>
      <c r="G879" s="285"/>
      <c r="H879" s="54"/>
      <c r="I879" s="54"/>
      <c r="J879" s="54"/>
      <c r="K879" s="54"/>
      <c r="M879" s="78"/>
      <c r="N879" s="78"/>
    </row>
    <row r="880" spans="3:11" ht="15.75">
      <c r="C880" s="54"/>
      <c r="D880" s="54"/>
      <c r="E880" s="54"/>
      <c r="F880" s="54"/>
      <c r="G880" s="54"/>
      <c r="H880" s="54"/>
      <c r="I880" s="54"/>
      <c r="J880" s="54"/>
      <c r="K880" s="54"/>
    </row>
    <row r="881" spans="2:11" ht="15.75">
      <c r="B881" s="59"/>
      <c r="C881" s="67"/>
      <c r="D881" s="54"/>
      <c r="E881" s="54"/>
      <c r="F881" s="54"/>
      <c r="G881" s="54"/>
      <c r="H881" s="54"/>
      <c r="I881" s="54"/>
      <c r="J881" s="54"/>
      <c r="K881" s="54"/>
    </row>
    <row r="882" spans="2:26" ht="15.75">
      <c r="B882" s="63" t="s">
        <v>132</v>
      </c>
      <c r="C882" s="235" t="s">
        <v>3</v>
      </c>
      <c r="D882" s="235"/>
      <c r="E882" s="235" t="s">
        <v>4</v>
      </c>
      <c r="F882" s="235"/>
      <c r="G882" s="235" t="s">
        <v>5</v>
      </c>
      <c r="H882" s="235"/>
      <c r="I882" s="235"/>
      <c r="J882" s="235"/>
      <c r="K882" s="54"/>
      <c r="Z882" s="2"/>
    </row>
    <row r="883" spans="2:26" ht="21.75" customHeight="1">
      <c r="B883" s="59"/>
      <c r="C883" s="34"/>
      <c r="D883" s="34"/>
      <c r="E883" s="34"/>
      <c r="F883" s="34"/>
      <c r="G883" s="35"/>
      <c r="H883" s="35"/>
      <c r="I883" s="35"/>
      <c r="J883" s="35"/>
      <c r="K883" s="54"/>
      <c r="Z883" s="2"/>
    </row>
    <row r="884" spans="4:11" ht="15.75" hidden="1">
      <c r="D884" s="54"/>
      <c r="E884" s="54"/>
      <c r="F884" s="54"/>
      <c r="G884" s="54"/>
      <c r="H884" s="54"/>
      <c r="I884" s="54"/>
      <c r="J884" s="54"/>
      <c r="K884" s="54"/>
    </row>
    <row r="885" spans="3:10" ht="23.25" customHeight="1" hidden="1">
      <c r="C885" s="54"/>
      <c r="D885" s="54"/>
      <c r="E885" s="54"/>
      <c r="F885" s="54"/>
      <c r="G885" s="54"/>
      <c r="H885" s="54"/>
      <c r="I885" s="54"/>
      <c r="J885" s="54"/>
    </row>
    <row r="886" spans="2:11" ht="15.75" hidden="1">
      <c r="B886" s="60"/>
      <c r="C886" s="34"/>
      <c r="D886" s="34"/>
      <c r="E886" s="34"/>
      <c r="F886" s="34"/>
      <c r="G886" s="34"/>
      <c r="H886" s="35"/>
      <c r="I886" s="35"/>
      <c r="J886" s="35"/>
      <c r="K886" s="35"/>
    </row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37.5" customHeight="1" hidden="1"/>
    <row r="1072" ht="26.25" customHeight="1" hidden="1"/>
    <row r="1073" ht="21.75" customHeight="1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</sheetData>
  <sheetProtection/>
  <mergeCells count="480">
    <mergeCell ref="E127:H127"/>
    <mergeCell ref="E128:H128"/>
    <mergeCell ref="E129:H129"/>
    <mergeCell ref="E130:H130"/>
    <mergeCell ref="B344:K344"/>
    <mergeCell ref="I254:J255"/>
    <mergeCell ref="I226:N226"/>
    <mergeCell ref="M227:N227"/>
    <mergeCell ref="E227:F227"/>
    <mergeCell ref="I227:J227"/>
    <mergeCell ref="E121:H121"/>
    <mergeCell ref="E122:H122"/>
    <mergeCell ref="E123:H123"/>
    <mergeCell ref="E124:H124"/>
    <mergeCell ref="E125:H125"/>
    <mergeCell ref="E126:H126"/>
    <mergeCell ref="B655:B656"/>
    <mergeCell ref="I656:J656"/>
    <mergeCell ref="G630:H630"/>
    <mergeCell ref="K630:L630"/>
    <mergeCell ref="B116:B117"/>
    <mergeCell ref="C116:C117"/>
    <mergeCell ref="E116:H117"/>
    <mergeCell ref="E118:H118"/>
    <mergeCell ref="E119:H119"/>
    <mergeCell ref="E120:H120"/>
    <mergeCell ref="B589:B593"/>
    <mergeCell ref="C589:C590"/>
    <mergeCell ref="B594:B603"/>
    <mergeCell ref="C594:C600"/>
    <mergeCell ref="C601:C603"/>
    <mergeCell ref="B604:B613"/>
    <mergeCell ref="C604:C608"/>
    <mergeCell ref="C609:C610"/>
    <mergeCell ref="C611:C612"/>
    <mergeCell ref="B574:B576"/>
    <mergeCell ref="C574:C576"/>
    <mergeCell ref="B577:B588"/>
    <mergeCell ref="C577:C582"/>
    <mergeCell ref="C583:C586"/>
    <mergeCell ref="C587:C588"/>
    <mergeCell ref="B551:B556"/>
    <mergeCell ref="C551:C554"/>
    <mergeCell ref="C555:C556"/>
    <mergeCell ref="B557:B564"/>
    <mergeCell ref="C557:C563"/>
    <mergeCell ref="B565:B573"/>
    <mergeCell ref="C565:C566"/>
    <mergeCell ref="C567:C568"/>
    <mergeCell ref="C569:C571"/>
    <mergeCell ref="C572:C573"/>
    <mergeCell ref="B535:B536"/>
    <mergeCell ref="C535:C536"/>
    <mergeCell ref="B537:B540"/>
    <mergeCell ref="C537:C540"/>
    <mergeCell ref="B541:B550"/>
    <mergeCell ref="C541:C545"/>
    <mergeCell ref="C546:C548"/>
    <mergeCell ref="C549:C550"/>
    <mergeCell ref="B385:B387"/>
    <mergeCell ref="B388:B399"/>
    <mergeCell ref="B400:B404"/>
    <mergeCell ref="B405:B414"/>
    <mergeCell ref="B415:B424"/>
    <mergeCell ref="Y346:AA346"/>
    <mergeCell ref="W346:X346"/>
    <mergeCell ref="C412:C414"/>
    <mergeCell ref="C415:C419"/>
    <mergeCell ref="C420:C421"/>
    <mergeCell ref="C422:C423"/>
    <mergeCell ref="B346:B347"/>
    <mergeCell ref="B348:B351"/>
    <mergeCell ref="B352:B361"/>
    <mergeCell ref="B362:B367"/>
    <mergeCell ref="B368:B375"/>
    <mergeCell ref="B376:B384"/>
    <mergeCell ref="C385:C387"/>
    <mergeCell ref="C388:C393"/>
    <mergeCell ref="C394:C397"/>
    <mergeCell ref="C405:C411"/>
    <mergeCell ref="C366:C367"/>
    <mergeCell ref="C368:C374"/>
    <mergeCell ref="C376:C377"/>
    <mergeCell ref="C378:C379"/>
    <mergeCell ref="C380:C382"/>
    <mergeCell ref="C383:C384"/>
    <mergeCell ref="C398:C399"/>
    <mergeCell ref="C400:C401"/>
    <mergeCell ref="O429:P429"/>
    <mergeCell ref="Q429:R429"/>
    <mergeCell ref="S429:U429"/>
    <mergeCell ref="B429:B430"/>
    <mergeCell ref="C346:C347"/>
    <mergeCell ref="C348:C351"/>
    <mergeCell ref="C352:C356"/>
    <mergeCell ref="C357:C359"/>
    <mergeCell ref="K346:L346"/>
    <mergeCell ref="O346:P346"/>
    <mergeCell ref="C460:D460"/>
    <mergeCell ref="E460:F460"/>
    <mergeCell ref="G460:H460"/>
    <mergeCell ref="I460:J460"/>
    <mergeCell ref="K460:L460"/>
    <mergeCell ref="W604:W608"/>
    <mergeCell ref="K477:L477"/>
    <mergeCell ref="O477:P477"/>
    <mergeCell ref="Q477:R477"/>
    <mergeCell ref="S477:U477"/>
    <mergeCell ref="X604:X608"/>
    <mergeCell ref="Y604:Y613"/>
    <mergeCell ref="Z604:Z613"/>
    <mergeCell ref="AA604:AA613"/>
    <mergeCell ref="W609:W610"/>
    <mergeCell ref="X609:X610"/>
    <mergeCell ref="W611:W612"/>
    <mergeCell ref="X611:X612"/>
    <mergeCell ref="Y589:Y593"/>
    <mergeCell ref="Z589:Z593"/>
    <mergeCell ref="AA589:AA593"/>
    <mergeCell ref="W594:W600"/>
    <mergeCell ref="X594:X600"/>
    <mergeCell ref="Y594:Y603"/>
    <mergeCell ref="Z594:Z603"/>
    <mergeCell ref="AA594:AA603"/>
    <mergeCell ref="W601:W603"/>
    <mergeCell ref="X601:X603"/>
    <mergeCell ref="X583:X586"/>
    <mergeCell ref="W587:W588"/>
    <mergeCell ref="X587:X588"/>
    <mergeCell ref="W589:W590"/>
    <mergeCell ref="X589:X590"/>
    <mergeCell ref="M460:N460"/>
    <mergeCell ref="O460:P460"/>
    <mergeCell ref="Q460:R460"/>
    <mergeCell ref="S460:U460"/>
    <mergeCell ref="M477:N477"/>
    <mergeCell ref="AA574:AA576"/>
    <mergeCell ref="W577:W582"/>
    <mergeCell ref="X577:X582"/>
    <mergeCell ref="Y577:Y588"/>
    <mergeCell ref="Z577:Z588"/>
    <mergeCell ref="AA577:AA588"/>
    <mergeCell ref="W583:W586"/>
    <mergeCell ref="W574:W576"/>
    <mergeCell ref="X574:X576"/>
    <mergeCell ref="Y574:Y576"/>
    <mergeCell ref="Z574:Z576"/>
    <mergeCell ref="B460:B461"/>
    <mergeCell ref="B477:B478"/>
    <mergeCell ref="C477:D477"/>
    <mergeCell ref="E477:F477"/>
    <mergeCell ref="G477:H477"/>
    <mergeCell ref="I477:J477"/>
    <mergeCell ref="X567:X568"/>
    <mergeCell ref="W569:W571"/>
    <mergeCell ref="X569:X571"/>
    <mergeCell ref="U535:V535"/>
    <mergeCell ref="W535:X535"/>
    <mergeCell ref="M535:N535"/>
    <mergeCell ref="O509:P509"/>
    <mergeCell ref="S535:T535"/>
    <mergeCell ref="AA557:AA564"/>
    <mergeCell ref="AA551:AA556"/>
    <mergeCell ref="W555:W556"/>
    <mergeCell ref="X555:X556"/>
    <mergeCell ref="W557:W563"/>
    <mergeCell ref="W565:W566"/>
    <mergeCell ref="X565:X566"/>
    <mergeCell ref="Y565:Y573"/>
    <mergeCell ref="Z565:Z573"/>
    <mergeCell ref="AA565:AA573"/>
    <mergeCell ref="W567:W568"/>
    <mergeCell ref="W572:W573"/>
    <mergeCell ref="X572:X573"/>
    <mergeCell ref="X557:X563"/>
    <mergeCell ref="Y557:Y564"/>
    <mergeCell ref="Z557:Z564"/>
    <mergeCell ref="W551:W554"/>
    <mergeCell ref="X551:X554"/>
    <mergeCell ref="Y551:Y556"/>
    <mergeCell ref="Y535:AA535"/>
    <mergeCell ref="Y348:Y351"/>
    <mergeCell ref="AA537:AA540"/>
    <mergeCell ref="Z551:Z556"/>
    <mergeCell ref="D55:D56"/>
    <mergeCell ref="AA541:AA550"/>
    <mergeCell ref="W546:W548"/>
    <mergeCell ref="X546:X548"/>
    <mergeCell ref="W549:W550"/>
    <mergeCell ref="Z541:Z550"/>
    <mergeCell ref="X537:X540"/>
    <mergeCell ref="Y537:Y540"/>
    <mergeCell ref="Z537:Z540"/>
    <mergeCell ref="Y541:Y550"/>
    <mergeCell ref="X549:X550"/>
    <mergeCell ref="W541:W545"/>
    <mergeCell ref="X541:X545"/>
    <mergeCell ref="C876:G876"/>
    <mergeCell ref="C877:G877"/>
    <mergeCell ref="E869:F869"/>
    <mergeCell ref="B3:I3"/>
    <mergeCell ref="Q227:R227"/>
    <mergeCell ref="O226:Z226"/>
    <mergeCell ref="P255:R255"/>
    <mergeCell ref="C863:G863"/>
    <mergeCell ref="L738:N738"/>
    <mergeCell ref="W537:W540"/>
    <mergeCell ref="E535:F535"/>
    <mergeCell ref="D822:G822"/>
    <mergeCell ref="N821:P822"/>
    <mergeCell ref="I738:K738"/>
    <mergeCell ref="O508:R508"/>
    <mergeCell ref="Q630:S630"/>
    <mergeCell ref="Q535:R535"/>
    <mergeCell ref="W508:Z508"/>
    <mergeCell ref="W509:X509"/>
    <mergeCell ref="Y509:Z509"/>
    <mergeCell ref="AA508:AD508"/>
    <mergeCell ref="AA509:AB509"/>
    <mergeCell ref="C879:G879"/>
    <mergeCell ref="C864:G864"/>
    <mergeCell ref="C865:G865"/>
    <mergeCell ref="C866:G866"/>
    <mergeCell ref="C867:G867"/>
    <mergeCell ref="AC509:AD509"/>
    <mergeCell ref="S508:V508"/>
    <mergeCell ref="M254:O255"/>
    <mergeCell ref="Z362:Z367"/>
    <mergeCell ref="Q509:R509"/>
    <mergeCell ref="AE508:AH508"/>
    <mergeCell ref="AE509:AF509"/>
    <mergeCell ref="AG509:AH509"/>
    <mergeCell ref="S509:T509"/>
    <mergeCell ref="U509:V509"/>
    <mergeCell ref="AA226:AC227"/>
    <mergeCell ref="O227:P227"/>
    <mergeCell ref="U227:V227"/>
    <mergeCell ref="W227:X227"/>
    <mergeCell ref="Y227:Z227"/>
    <mergeCell ref="S227:T227"/>
    <mergeCell ref="C869:D869"/>
    <mergeCell ref="E695:F695"/>
    <mergeCell ref="C226:D227"/>
    <mergeCell ref="E226:H226"/>
    <mergeCell ref="E429:F429"/>
    <mergeCell ref="G429:H429"/>
    <mergeCell ref="G318:I318"/>
    <mergeCell ref="C360:C361"/>
    <mergeCell ref="C508:F508"/>
    <mergeCell ref="E509:F509"/>
    <mergeCell ref="G882:J882"/>
    <mergeCell ref="G869:J869"/>
    <mergeCell ref="C878:G878"/>
    <mergeCell ref="C655:F655"/>
    <mergeCell ref="C738:E738"/>
    <mergeCell ref="C792:E792"/>
    <mergeCell ref="B859:C859"/>
    <mergeCell ref="C882:D882"/>
    <mergeCell ref="E882:F882"/>
    <mergeCell ref="G656:H656"/>
    <mergeCell ref="O655:Q656"/>
    <mergeCell ref="C647:E647"/>
    <mergeCell ref="C656:D656"/>
    <mergeCell ref="E656:F656"/>
    <mergeCell ref="F647:H647"/>
    <mergeCell ref="I647:I648"/>
    <mergeCell ref="O738:Q738"/>
    <mergeCell ref="G255:H255"/>
    <mergeCell ref="I429:J429"/>
    <mergeCell ref="K656:L656"/>
    <mergeCell ref="M656:N656"/>
    <mergeCell ref="G655:J655"/>
    <mergeCell ref="G695:I695"/>
    <mergeCell ref="G535:H535"/>
    <mergeCell ref="K535:L535"/>
    <mergeCell ref="G682:I682"/>
    <mergeCell ref="G153:G154"/>
    <mergeCell ref="H153:H154"/>
    <mergeCell ref="K655:N655"/>
    <mergeCell ref="M630:N630"/>
    <mergeCell ref="K508:N508"/>
    <mergeCell ref="I346:J346"/>
    <mergeCell ref="I297:J297"/>
    <mergeCell ref="K227:L227"/>
    <mergeCell ref="G227:H227"/>
    <mergeCell ref="K254:L255"/>
    <mergeCell ref="E106:H106"/>
    <mergeCell ref="E100:H100"/>
    <mergeCell ref="B136:C136"/>
    <mergeCell ref="B220:C220"/>
    <mergeCell ref="B1:J1"/>
    <mergeCell ref="E92:H93"/>
    <mergeCell ref="B5:P5"/>
    <mergeCell ref="C7:J7"/>
    <mergeCell ref="C8:J8"/>
    <mergeCell ref="B92:B93"/>
    <mergeCell ref="C92:C93"/>
    <mergeCell ref="B144:B145"/>
    <mergeCell ref="E105:H105"/>
    <mergeCell ref="E144:E145"/>
    <mergeCell ref="F144:F145"/>
    <mergeCell ref="E102:H102"/>
    <mergeCell ref="E103:H103"/>
    <mergeCell ref="E104:H104"/>
    <mergeCell ref="E108:H108"/>
    <mergeCell ref="C144:D144"/>
    <mergeCell ref="B695:B696"/>
    <mergeCell ref="C695:D695"/>
    <mergeCell ref="B332:B333"/>
    <mergeCell ref="E630:F630"/>
    <mergeCell ref="B647:B648"/>
    <mergeCell ref="B153:B154"/>
    <mergeCell ref="C429:D429"/>
    <mergeCell ref="C153:C154"/>
    <mergeCell ref="D535:D536"/>
    <mergeCell ref="K429:L429"/>
    <mergeCell ref="M429:N429"/>
    <mergeCell ref="I509:J509"/>
    <mergeCell ref="B738:B739"/>
    <mergeCell ref="F738:H738"/>
    <mergeCell ref="B708:B709"/>
    <mergeCell ref="B682:B683"/>
    <mergeCell ref="G708:I708"/>
    <mergeCell ref="I535:J535"/>
    <mergeCell ref="I630:J630"/>
    <mergeCell ref="C682:D682"/>
    <mergeCell ref="S821:T821"/>
    <mergeCell ref="AI508:AK509"/>
    <mergeCell ref="L792:N792"/>
    <mergeCell ref="K509:L509"/>
    <mergeCell ref="M509:N509"/>
    <mergeCell ref="G508:J508"/>
    <mergeCell ref="O535:P535"/>
    <mergeCell ref="Q821:R821"/>
    <mergeCell ref="O630:P630"/>
    <mergeCell ref="B226:B228"/>
    <mergeCell ref="D153:F153"/>
    <mergeCell ref="G332:H332"/>
    <mergeCell ref="B254:B256"/>
    <mergeCell ref="E254:H254"/>
    <mergeCell ref="C254:D255"/>
    <mergeCell ref="B318:B319"/>
    <mergeCell ref="C318:D318"/>
    <mergeCell ref="E318:F318"/>
    <mergeCell ref="E255:F255"/>
    <mergeCell ref="B297:B298"/>
    <mergeCell ref="C332:D332"/>
    <mergeCell ref="E332:F332"/>
    <mergeCell ref="C708:D708"/>
    <mergeCell ref="E708:F708"/>
    <mergeCell ref="I792:K792"/>
    <mergeCell ref="D346:D347"/>
    <mergeCell ref="C719:E719"/>
    <mergeCell ref="F719:H719"/>
    <mergeCell ref="B719:B720"/>
    <mergeCell ref="C18:D18"/>
    <mergeCell ref="E18:F18"/>
    <mergeCell ref="C509:D509"/>
    <mergeCell ref="E111:H111"/>
    <mergeCell ref="C362:C365"/>
    <mergeCell ref="H822:J822"/>
    <mergeCell ref="C297:D297"/>
    <mergeCell ref="G297:H297"/>
    <mergeCell ref="E297:F297"/>
    <mergeCell ref="E110:H110"/>
    <mergeCell ref="K822:M822"/>
    <mergeCell ref="D821:M821"/>
    <mergeCell ref="B821:B823"/>
    <mergeCell ref="C821:C823"/>
    <mergeCell ref="B764:B765"/>
    <mergeCell ref="F792:H792"/>
    <mergeCell ref="B792:B793"/>
    <mergeCell ref="C764:D764"/>
    <mergeCell ref="E764:E765"/>
    <mergeCell ref="C9:J9"/>
    <mergeCell ref="C10:J10"/>
    <mergeCell ref="C11:J11"/>
    <mergeCell ref="E101:H101"/>
    <mergeCell ref="C12:J12"/>
    <mergeCell ref="C13:J13"/>
    <mergeCell ref="C14:J14"/>
    <mergeCell ref="C15:J15"/>
    <mergeCell ref="C16:J16"/>
    <mergeCell ref="E99:H99"/>
    <mergeCell ref="E112:H112"/>
    <mergeCell ref="E107:H107"/>
    <mergeCell ref="G18:J18"/>
    <mergeCell ref="E95:H95"/>
    <mergeCell ref="E96:H96"/>
    <mergeCell ref="E98:H98"/>
    <mergeCell ref="E94:H94"/>
    <mergeCell ref="E97:H97"/>
    <mergeCell ref="E109:H109"/>
    <mergeCell ref="X348:X351"/>
    <mergeCell ref="W352:W356"/>
    <mergeCell ref="K297:L297"/>
    <mergeCell ref="M297:N297"/>
    <mergeCell ref="M346:N346"/>
    <mergeCell ref="W366:W367"/>
    <mergeCell ref="X366:X367"/>
    <mergeCell ref="U346:V346"/>
    <mergeCell ref="I332:K332"/>
    <mergeCell ref="Z348:Z351"/>
    <mergeCell ref="O297:P297"/>
    <mergeCell ref="Y368:Y375"/>
    <mergeCell ref="Z368:Z375"/>
    <mergeCell ref="AA368:AA375"/>
    <mergeCell ref="AA348:AA351"/>
    <mergeCell ref="X360:X361"/>
    <mergeCell ref="W362:W365"/>
    <mergeCell ref="S297:U297"/>
    <mergeCell ref="Q297:R297"/>
    <mergeCell ref="Y362:Y367"/>
    <mergeCell ref="Y352:Y361"/>
    <mergeCell ref="W360:W361"/>
    <mergeCell ref="AA362:AA367"/>
    <mergeCell ref="X380:X382"/>
    <mergeCell ref="X376:X377"/>
    <mergeCell ref="AA376:AA384"/>
    <mergeCell ref="Z352:Z361"/>
    <mergeCell ref="AA352:AA361"/>
    <mergeCell ref="X362:X365"/>
    <mergeCell ref="Q346:R346"/>
    <mergeCell ref="S346:T346"/>
    <mergeCell ref="E346:F346"/>
    <mergeCell ref="G346:H346"/>
    <mergeCell ref="W420:W421"/>
    <mergeCell ref="W348:W351"/>
    <mergeCell ref="W368:W374"/>
    <mergeCell ref="W376:W377"/>
    <mergeCell ref="W380:W382"/>
    <mergeCell ref="W383:W384"/>
    <mergeCell ref="X352:X356"/>
    <mergeCell ref="W357:W359"/>
    <mergeCell ref="X357:X359"/>
    <mergeCell ref="X420:X421"/>
    <mergeCell ref="X368:X374"/>
    <mergeCell ref="W378:W379"/>
    <mergeCell ref="X398:X399"/>
    <mergeCell ref="X378:X379"/>
    <mergeCell ref="Y388:Y399"/>
    <mergeCell ref="Z388:Z399"/>
    <mergeCell ref="W398:W399"/>
    <mergeCell ref="Y376:Y384"/>
    <mergeCell ref="Z376:Z384"/>
    <mergeCell ref="W385:W387"/>
    <mergeCell ref="X385:X387"/>
    <mergeCell ref="Y385:Y387"/>
    <mergeCell ref="Z385:Z387"/>
    <mergeCell ref="X383:X384"/>
    <mergeCell ref="X412:X414"/>
    <mergeCell ref="Y405:Y414"/>
    <mergeCell ref="W400:W401"/>
    <mergeCell ref="X400:X401"/>
    <mergeCell ref="AA385:AA387"/>
    <mergeCell ref="W388:W393"/>
    <mergeCell ref="X388:X393"/>
    <mergeCell ref="AA388:AA399"/>
    <mergeCell ref="W394:W397"/>
    <mergeCell ref="X394:X397"/>
    <mergeCell ref="Z405:Z414"/>
    <mergeCell ref="AA405:AA414"/>
    <mergeCell ref="W415:W419"/>
    <mergeCell ref="X415:X419"/>
    <mergeCell ref="Y400:Y404"/>
    <mergeCell ref="Z400:Z404"/>
    <mergeCell ref="AA400:AA404"/>
    <mergeCell ref="W405:W411"/>
    <mergeCell ref="X405:X411"/>
    <mergeCell ref="W412:W414"/>
    <mergeCell ref="Y415:Y424"/>
    <mergeCell ref="Z415:Z424"/>
    <mergeCell ref="AA415:AA424"/>
    <mergeCell ref="E682:F682"/>
    <mergeCell ref="B630:B631"/>
    <mergeCell ref="C630:D630"/>
    <mergeCell ref="B508:B510"/>
    <mergeCell ref="W422:W423"/>
    <mergeCell ref="X422:X423"/>
    <mergeCell ref="G509:H509"/>
  </mergeCells>
  <dataValidations count="6">
    <dataValidation type="whole" allowBlank="1" showInputMessage="1" showErrorMessage="1" sqref="C884:K884 C881:J881 C868:J868 H864:M864 C19:J19">
      <formula1>0</formula1>
      <formula2>9</formula2>
    </dataValidation>
    <dataValidation type="whole" allowBlank="1" showInputMessage="1" showErrorMessage="1" sqref="C879:C880 C45:C52 C55:C56 C64:C65 C139 J26 C23:C25 C35:C42 J35:J41 C28:C29 C32 C68 C76:C88 C135 C176:C177">
      <formula1>0</formula1>
      <formula2>1</formula2>
    </dataValidation>
    <dataValidation type="whole" allowBlank="1" showInputMessage="1" showErrorMessage="1" sqref="C59:C60 G155:G171 C94:D111 D76:E88 C155:E171 C146:F148 C118:D130">
      <formula1>0</formula1>
      <formula2>10000000</formula2>
    </dataValidation>
    <dataValidation type="whole" allowBlank="1" showInputMessage="1" showErrorMessage="1" sqref="C69">
      <formula1>0</formula1>
      <formula2>10</formula2>
    </dataValidation>
    <dataValidation type="whole" allowBlank="1" showInputMessage="1" showErrorMessage="1" sqref="C137:C138">
      <formula1>0</formula1>
      <formula2>100000</formula2>
    </dataValidation>
    <dataValidation type="whole" allowBlank="1" showInputMessage="1" showErrorMessage="1" sqref="C140:C141">
      <formula1>0</formula1>
      <formula2>10000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D20" sqref="D20"/>
    </sheetView>
  </sheetViews>
  <sheetFormatPr defaultColWidth="9.140625" defaultRowHeight="15"/>
  <cols>
    <col min="2" max="2" width="37.28125" style="0" customWidth="1"/>
    <col min="4" max="4" width="21.421875" style="0" customWidth="1"/>
    <col min="5" max="5" width="19.140625" style="0" customWidth="1"/>
    <col min="7" max="7" width="27.140625" style="0" customWidth="1"/>
    <col min="8" max="8" width="25.8515625" style="0" customWidth="1"/>
    <col min="9" max="9" width="12.57421875" style="0" customWidth="1"/>
    <col min="10" max="10" width="14.421875" style="0" customWidth="1"/>
    <col min="11" max="11" width="15.140625" style="0" customWidth="1"/>
    <col min="12" max="12" width="16.140625" style="0" customWidth="1"/>
  </cols>
  <sheetData>
    <row r="2" spans="2:8" ht="15.75">
      <c r="B2" s="68" t="s">
        <v>325</v>
      </c>
      <c r="C2" s="54"/>
      <c r="D2" s="54"/>
      <c r="E2" s="54"/>
      <c r="F2" s="54"/>
      <c r="G2" s="54"/>
      <c r="H2" s="88"/>
    </row>
    <row r="3" spans="2:12" ht="15.75">
      <c r="B3" s="68"/>
      <c r="C3" s="54"/>
      <c r="D3" s="54"/>
      <c r="E3" s="54"/>
      <c r="F3" s="54"/>
      <c r="G3" s="54"/>
      <c r="H3" s="88"/>
      <c r="I3" s="318" t="s">
        <v>322</v>
      </c>
      <c r="J3" s="318"/>
      <c r="K3" s="318"/>
      <c r="L3" s="318"/>
    </row>
    <row r="4" spans="2:12" ht="87" customHeight="1">
      <c r="B4" s="172" t="s">
        <v>115</v>
      </c>
      <c r="C4" s="172" t="s">
        <v>58</v>
      </c>
      <c r="D4" s="172" t="s">
        <v>116</v>
      </c>
      <c r="E4" s="172" t="s">
        <v>117</v>
      </c>
      <c r="F4" s="172" t="s">
        <v>118</v>
      </c>
      <c r="G4" s="172" t="s">
        <v>119</v>
      </c>
      <c r="H4" s="184" t="s">
        <v>323</v>
      </c>
      <c r="I4" s="184" t="s">
        <v>122</v>
      </c>
      <c r="J4" s="184" t="s">
        <v>320</v>
      </c>
      <c r="K4" s="184" t="s">
        <v>321</v>
      </c>
      <c r="L4" s="184" t="s">
        <v>324</v>
      </c>
    </row>
    <row r="5" spans="1:12" ht="15.75">
      <c r="A5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.75">
      <c r="A6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.75">
      <c r="A9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.75">
      <c r="A10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.75">
      <c r="A11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.75">
      <c r="A12">
        <v>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.75">
      <c r="A13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.75">
      <c r="A14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</sheetData>
  <sheetProtection/>
  <mergeCells count="1">
    <mergeCell ref="I3:L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9" sqref="G19"/>
    </sheetView>
  </sheetViews>
  <sheetFormatPr defaultColWidth="9.140625" defaultRowHeight="15"/>
  <cols>
    <col min="2" max="2" width="32.57421875" style="0" customWidth="1"/>
    <col min="3" max="3" width="13.8515625" style="0" customWidth="1"/>
    <col min="4" max="4" width="17.00390625" style="0" customWidth="1"/>
    <col min="5" max="5" width="18.7109375" style="0" customWidth="1"/>
    <col min="6" max="6" width="13.7109375" style="0" customWidth="1"/>
    <col min="7" max="7" width="27.00390625" style="0" customWidth="1"/>
  </cols>
  <sheetData>
    <row r="1" spans="2:8" ht="15.75">
      <c r="B1" s="68" t="s">
        <v>326</v>
      </c>
      <c r="C1" s="88"/>
      <c r="D1" s="88"/>
      <c r="E1" s="88"/>
      <c r="F1" s="88"/>
      <c r="G1" s="88"/>
      <c r="H1" s="88"/>
    </row>
    <row r="2" spans="2:8" ht="15.75">
      <c r="B2" s="79"/>
      <c r="C2" s="88"/>
      <c r="D2" s="88"/>
      <c r="E2" s="88"/>
      <c r="F2" s="88"/>
      <c r="G2" s="88"/>
      <c r="H2" s="88"/>
    </row>
    <row r="3" spans="2:7" ht="21" customHeight="1">
      <c r="B3" s="172" t="s">
        <v>115</v>
      </c>
      <c r="C3" s="172" t="s">
        <v>58</v>
      </c>
      <c r="D3" s="172" t="s">
        <v>116</v>
      </c>
      <c r="E3" s="172" t="s">
        <v>117</v>
      </c>
      <c r="F3" s="172" t="s">
        <v>118</v>
      </c>
      <c r="G3" s="172" t="s">
        <v>119</v>
      </c>
    </row>
    <row r="4" spans="1:7" ht="15.75">
      <c r="A4">
        <v>1</v>
      </c>
      <c r="B4" s="4"/>
      <c r="C4" s="4"/>
      <c r="D4" s="4"/>
      <c r="E4" s="4"/>
      <c r="F4" s="4"/>
      <c r="G4" s="4"/>
    </row>
    <row r="5" spans="1:7" ht="15.75">
      <c r="A5">
        <v>2</v>
      </c>
      <c r="B5" s="4"/>
      <c r="C5" s="4"/>
      <c r="D5" s="4"/>
      <c r="E5" s="4"/>
      <c r="F5" s="4"/>
      <c r="G5" s="4"/>
    </row>
    <row r="6" spans="1:7" ht="15.75">
      <c r="A6">
        <v>3</v>
      </c>
      <c r="B6" s="4"/>
      <c r="C6" s="4"/>
      <c r="D6" s="4"/>
      <c r="E6" s="4"/>
      <c r="F6" s="4"/>
      <c r="G6" s="4"/>
    </row>
    <row r="7" spans="1:7" ht="15.75">
      <c r="A7">
        <v>4</v>
      </c>
      <c r="B7" s="4"/>
      <c r="C7" s="4"/>
      <c r="D7" s="4"/>
      <c r="E7" s="4"/>
      <c r="F7" s="4"/>
      <c r="G7" s="4"/>
    </row>
    <row r="8" spans="1:7" ht="15.75">
      <c r="A8">
        <v>5</v>
      </c>
      <c r="B8" s="4"/>
      <c r="C8" s="4"/>
      <c r="D8" s="4"/>
      <c r="E8" s="4"/>
      <c r="F8" s="4"/>
      <c r="G8" s="4"/>
    </row>
    <row r="9" spans="1:7" ht="15.75">
      <c r="A9">
        <v>6</v>
      </c>
      <c r="B9" s="4"/>
      <c r="C9" s="4"/>
      <c r="D9" s="4"/>
      <c r="E9" s="4"/>
      <c r="F9" s="4"/>
      <c r="G9" s="4"/>
    </row>
    <row r="10" spans="1:7" ht="15.75">
      <c r="A10">
        <v>7</v>
      </c>
      <c r="B10" s="4"/>
      <c r="C10" s="4"/>
      <c r="D10" s="4"/>
      <c r="E10" s="4"/>
      <c r="F10" s="4"/>
      <c r="G10" s="4"/>
    </row>
    <row r="11" spans="1:7" ht="15.75">
      <c r="A11">
        <v>8</v>
      </c>
      <c r="B11" s="4"/>
      <c r="C11" s="4"/>
      <c r="D11" s="4"/>
      <c r="E11" s="4"/>
      <c r="F11" s="4"/>
      <c r="G11" s="4"/>
    </row>
    <row r="12" spans="1:7" ht="15.75">
      <c r="A12">
        <v>9</v>
      </c>
      <c r="B12" s="4"/>
      <c r="C12" s="4"/>
      <c r="D12" s="4"/>
      <c r="E12" s="4"/>
      <c r="F12" s="4"/>
      <c r="G12" s="4"/>
    </row>
    <row r="13" spans="1:7" ht="15.75">
      <c r="A13">
        <v>10</v>
      </c>
      <c r="B13" s="4"/>
      <c r="C13" s="4"/>
      <c r="D13" s="4"/>
      <c r="E13" s="4"/>
      <c r="F13" s="4"/>
      <c r="G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benitha</dc:creator>
  <cp:keywords/>
  <dc:description/>
  <cp:lastModifiedBy>Boade, Georges</cp:lastModifiedBy>
  <cp:lastPrinted>2014-04-17T06:44:51Z</cp:lastPrinted>
  <dcterms:created xsi:type="dcterms:W3CDTF">2011-07-05T12:41:57Z</dcterms:created>
  <dcterms:modified xsi:type="dcterms:W3CDTF">2018-06-22T06:07:41Z</dcterms:modified>
  <cp:category/>
  <cp:version/>
  <cp:contentType/>
  <cp:contentStatus/>
</cp:coreProperties>
</file>